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filterPrivacy="1" defaultThemeVersion="124226"/>
  <xr:revisionPtr revIDLastSave="0" documentId="13_ncr:1_{8A604B32-51BE-4031-B91E-2AE852E891B6}" xr6:coauthVersionLast="37" xr6:coauthVersionMax="37" xr10:uidLastSave="{00000000-0000-0000-0000-000000000000}"/>
  <bookViews>
    <workbookView xWindow="0" yWindow="0" windowWidth="23016" windowHeight="9036" firstSheet="1" activeTab="6" xr2:uid="{00000000-000D-0000-FFFF-FFFF00000000}"/>
  </bookViews>
  <sheets>
    <sheet name="приложение 3 2015-2016" sheetId="5" state="hidden" r:id="rId1"/>
    <sheet name="Приложение 5 " sheetId="33" r:id="rId2"/>
    <sheet name="Приложение 8 2014-2016" sheetId="16" state="hidden" r:id="rId3"/>
    <sheet name="Приложение -7" sheetId="32" r:id="rId4"/>
    <sheet name="Приложение 10" sheetId="15" state="hidden" r:id="rId5"/>
    <sheet name="Приложение-9" sheetId="17" r:id="rId6"/>
    <sheet name="Приложение-11" sheetId="22" r:id="rId7"/>
    <sheet name="Приложение 12" sheetId="21" state="hidden" r:id="rId8"/>
    <sheet name="Лист1" sheetId="24" state="hidden" r:id="rId9"/>
  </sheets>
  <externalReferences>
    <externalReference r:id="rId10"/>
  </externalReferences>
  <definedNames>
    <definedName name="_xlnm.Print_Area" localSheetId="4">'Приложение 10'!$A$1:$F$91</definedName>
    <definedName name="_xlnm.Print_Area" localSheetId="7">'Приложение 12'!$A$1:$H$80</definedName>
    <definedName name="_xlnm.Print_Area" localSheetId="0">'приложение 3 2015-2016'!$A$1:$E$56</definedName>
    <definedName name="_xlnm.Print_Area" localSheetId="3">'Приложение -7'!$A:$E</definedName>
    <definedName name="_xlnm.Print_Area" localSheetId="6">'Приложение-11'!$A$1:$E$42</definedName>
    <definedName name="_xlnm.Print_Area" localSheetId="5">'Приложение-9'!$A:$F</definedName>
  </definedNames>
  <calcPr calcId="179021" calcMode="manual"/>
</workbook>
</file>

<file path=xl/calcChain.xml><?xml version="1.0" encoding="utf-8"?>
<calcChain xmlns="http://schemas.openxmlformats.org/spreadsheetml/2006/main">
  <c r="F32" i="17" l="1"/>
  <c r="F29" i="17"/>
  <c r="E31" i="32" l="1"/>
  <c r="E30" i="32" s="1"/>
  <c r="E31" i="22" l="1"/>
  <c r="E29" i="22" l="1"/>
  <c r="E28" i="22" s="1"/>
  <c r="E27" i="22" s="1"/>
  <c r="D29" i="22"/>
  <c r="D28" i="22" s="1"/>
  <c r="D27" i="22" s="1"/>
  <c r="E33" i="22"/>
  <c r="E32" i="22" s="1"/>
  <c r="D33" i="22"/>
  <c r="D32" i="22" s="1"/>
  <c r="D31" i="22" s="1"/>
  <c r="D14" i="22" l="1"/>
  <c r="E14" i="22"/>
  <c r="C14" i="22"/>
  <c r="C29" i="22"/>
  <c r="C28" i="22" s="1"/>
  <c r="C27" i="22" s="1"/>
  <c r="C33" i="22"/>
  <c r="C32" i="22" s="1"/>
  <c r="C31" i="22" s="1"/>
  <c r="F88" i="17" l="1"/>
  <c r="F87" i="17" s="1"/>
  <c r="F89" i="17"/>
  <c r="F95" i="17" l="1"/>
  <c r="F90" i="17" s="1"/>
  <c r="F93" i="17" l="1"/>
  <c r="F92" i="17" s="1"/>
  <c r="F91" i="17" s="1"/>
  <c r="F39" i="17" l="1"/>
  <c r="E148" i="32" l="1"/>
  <c r="E149" i="32"/>
  <c r="E75" i="32"/>
  <c r="E74" i="32" s="1"/>
  <c r="E69" i="32" s="1"/>
  <c r="E23" i="32" l="1"/>
  <c r="E22" i="32" s="1"/>
  <c r="E21" i="32" s="1"/>
  <c r="E20" i="32" s="1"/>
  <c r="E19" i="32" s="1"/>
  <c r="C27" i="33" l="1"/>
  <c r="F54" i="17" l="1"/>
  <c r="F239" i="17" l="1"/>
  <c r="F238" i="17" s="1"/>
  <c r="F237" i="17" s="1"/>
  <c r="F223" i="17"/>
  <c r="F208" i="17"/>
  <c r="F53" i="17"/>
  <c r="F52" i="17" s="1"/>
  <c r="F36" i="17"/>
  <c r="F37" i="17"/>
  <c r="F18" i="17"/>
  <c r="F17" i="17" s="1"/>
  <c r="F16" i="17" s="1"/>
  <c r="E33" i="32" l="1"/>
  <c r="E44" i="32" l="1"/>
  <c r="E43" i="32" s="1"/>
  <c r="E42" i="32" s="1"/>
  <c r="E146" i="32" l="1"/>
  <c r="E145" i="32" s="1"/>
  <c r="E138" i="32"/>
  <c r="E137" i="32" s="1"/>
  <c r="E136" i="32" s="1"/>
  <c r="E139" i="32"/>
  <c r="E141" i="32"/>
  <c r="E109" i="32"/>
  <c r="E110" i="32"/>
  <c r="E36" i="32"/>
  <c r="E34" i="32"/>
  <c r="E28" i="32"/>
  <c r="E27" i="32" s="1"/>
  <c r="C22" i="33" l="1"/>
  <c r="E67" i="32" l="1"/>
  <c r="E66" i="32" s="1"/>
  <c r="E65" i="32" s="1"/>
  <c r="C37" i="33" l="1"/>
  <c r="E120" i="32" l="1"/>
  <c r="E119" i="32" s="1"/>
  <c r="E107" i="32"/>
  <c r="B132" i="32" l="1"/>
  <c r="F24" i="17" l="1"/>
  <c r="E130" i="32" l="1"/>
  <c r="F236" i="17" l="1"/>
  <c r="F235" i="17" s="1"/>
  <c r="F234" i="17" s="1"/>
  <c r="E144" i="32" l="1"/>
  <c r="E26" i="32" l="1"/>
  <c r="E90" i="32" l="1"/>
  <c r="E125" i="32"/>
  <c r="A127" i="32"/>
  <c r="E106" i="32"/>
  <c r="E105" i="32" s="1"/>
  <c r="E71" i="32"/>
  <c r="E70" i="32" s="1"/>
  <c r="E73" i="32"/>
  <c r="E153" i="32" l="1"/>
  <c r="E152" i="32" s="1"/>
  <c r="E151" i="32" s="1"/>
  <c r="E143" i="32" s="1"/>
  <c r="E129" i="32" s="1"/>
  <c r="E134" i="32"/>
  <c r="E133" i="32" s="1"/>
  <c r="E118" i="32"/>
  <c r="E112" i="32"/>
  <c r="G104" i="32"/>
  <c r="F104" i="32"/>
  <c r="E103" i="32"/>
  <c r="E102" i="32" s="1"/>
  <c r="G100" i="32"/>
  <c r="F100" i="32"/>
  <c r="G99" i="32"/>
  <c r="F99" i="32"/>
  <c r="E99" i="32"/>
  <c r="E98" i="32" s="1"/>
  <c r="G91" i="32"/>
  <c r="F91" i="32"/>
  <c r="F74" i="32" s="1"/>
  <c r="G88" i="32"/>
  <c r="F88" i="32"/>
  <c r="E88" i="32"/>
  <c r="E87" i="32" s="1"/>
  <c r="E86" i="32" s="1"/>
  <c r="E85" i="32" s="1"/>
  <c r="G85" i="32"/>
  <c r="F85" i="32"/>
  <c r="E83" i="32"/>
  <c r="E82" i="32" s="1"/>
  <c r="G81" i="32"/>
  <c r="G66" i="32" s="1"/>
  <c r="F81" i="32"/>
  <c r="F66" i="32" s="1"/>
  <c r="E79" i="32"/>
  <c r="E78" i="32" s="1"/>
  <c r="F67" i="32"/>
  <c r="G64" i="32"/>
  <c r="F64" i="32"/>
  <c r="G61" i="32"/>
  <c r="G60" i="32" s="1"/>
  <c r="F61" i="32"/>
  <c r="F60" i="32" s="1"/>
  <c r="E57" i="32"/>
  <c r="E56" i="32" s="1"/>
  <c r="E55" i="32" s="1"/>
  <c r="E50" i="32" s="1"/>
  <c r="G56" i="32"/>
  <c r="F56" i="32"/>
  <c r="G52" i="32"/>
  <c r="F52" i="32"/>
  <c r="G50" i="32"/>
  <c r="F50" i="32"/>
  <c r="G47" i="32"/>
  <c r="F47" i="32"/>
  <c r="G43" i="32"/>
  <c r="F43" i="32"/>
  <c r="G39" i="32"/>
  <c r="F39" i="32"/>
  <c r="G36" i="32"/>
  <c r="F36" i="32"/>
  <c r="G34" i="32"/>
  <c r="F34" i="32"/>
  <c r="G32" i="32"/>
  <c r="F32" i="32"/>
  <c r="G28" i="32"/>
  <c r="F28" i="32"/>
  <c r="G27" i="32"/>
  <c r="F27" i="32"/>
  <c r="G23" i="32"/>
  <c r="F23" i="32"/>
  <c r="G19" i="32"/>
  <c r="F19" i="32"/>
  <c r="G17" i="32"/>
  <c r="F17" i="32"/>
  <c r="G16" i="32" l="1"/>
  <c r="E81" i="32"/>
  <c r="E96" i="32"/>
  <c r="E95" i="32" s="1"/>
  <c r="E25" i="32" s="1"/>
  <c r="F16" i="32"/>
  <c r="F107" i="32" s="1"/>
  <c r="G107" i="32"/>
  <c r="E18" i="32" l="1"/>
  <c r="E155" i="32"/>
  <c r="E39" i="33"/>
  <c r="D39" i="33"/>
  <c r="C39" i="33"/>
  <c r="E37" i="33"/>
  <c r="D37" i="33"/>
  <c r="E34" i="33"/>
  <c r="D34" i="33"/>
  <c r="C34" i="33"/>
  <c r="C32" i="33"/>
  <c r="E30" i="33"/>
  <c r="D30" i="33"/>
  <c r="C30" i="33"/>
  <c r="E27" i="33"/>
  <c r="D27" i="33"/>
  <c r="C24" i="33"/>
  <c r="E22" i="33"/>
  <c r="E15" i="33"/>
  <c r="D15" i="33"/>
  <c r="C15" i="33"/>
  <c r="D41" i="33" l="1"/>
  <c r="E41" i="33"/>
  <c r="C41" i="33"/>
  <c r="F214" i="17"/>
  <c r="F116" i="17"/>
  <c r="F113" i="17" s="1"/>
  <c r="F112" i="17" s="1"/>
  <c r="F83" i="17"/>
  <c r="F41" i="17"/>
  <c r="F114" i="17" l="1"/>
  <c r="F115" i="17"/>
  <c r="F84" i="17"/>
  <c r="F82" i="17"/>
  <c r="H239" i="17" l="1"/>
  <c r="H238" i="17" s="1"/>
  <c r="H237" i="17" s="1"/>
  <c r="H236" i="17" s="1"/>
  <c r="H235" i="17" s="1"/>
  <c r="H234" i="17" s="1"/>
  <c r="G239" i="17"/>
  <c r="G238" i="17" s="1"/>
  <c r="G237" i="17" s="1"/>
  <c r="G236" i="17" s="1"/>
  <c r="G235" i="17" s="1"/>
  <c r="G234" i="17" s="1"/>
  <c r="H233" i="17"/>
  <c r="G233" i="17"/>
  <c r="H230" i="17"/>
  <c r="G230" i="17"/>
  <c r="H226" i="17"/>
  <c r="G226" i="17"/>
  <c r="H223" i="17"/>
  <c r="G223" i="17"/>
  <c r="H219" i="17"/>
  <c r="H218" i="17" s="1"/>
  <c r="H217" i="17" s="1"/>
  <c r="G219" i="17"/>
  <c r="G218" i="17" s="1"/>
  <c r="G217" i="17" s="1"/>
  <c r="H214" i="17"/>
  <c r="G214" i="17"/>
  <c r="H212" i="17"/>
  <c r="G212" i="17"/>
  <c r="H208" i="17"/>
  <c r="G208" i="17"/>
  <c r="H201" i="17"/>
  <c r="H200" i="17" s="1"/>
  <c r="H199" i="17" s="1"/>
  <c r="H198" i="17" s="1"/>
  <c r="G201" i="17"/>
  <c r="G200" i="17" s="1"/>
  <c r="G199" i="17" s="1"/>
  <c r="G198" i="17" s="1"/>
  <c r="H196" i="17"/>
  <c r="H195" i="17" s="1"/>
  <c r="H194" i="17" s="1"/>
  <c r="G196" i="17"/>
  <c r="G195" i="17" s="1"/>
  <c r="G194" i="17" s="1"/>
  <c r="H192" i="17"/>
  <c r="H191" i="17" s="1"/>
  <c r="H190" i="17" s="1"/>
  <c r="G192" i="17"/>
  <c r="G191" i="17" s="1"/>
  <c r="G190" i="17" s="1"/>
  <c r="H185" i="17"/>
  <c r="H184" i="17" s="1"/>
  <c r="H183" i="17" s="1"/>
  <c r="H182" i="17" s="1"/>
  <c r="H181" i="17" s="1"/>
  <c r="G185" i="17"/>
  <c r="G184" i="17" s="1"/>
  <c r="G183" i="17" s="1"/>
  <c r="G182" i="17" s="1"/>
  <c r="G181" i="17" s="1"/>
  <c r="H179" i="17"/>
  <c r="H178" i="17" s="1"/>
  <c r="H177" i="17" s="1"/>
  <c r="H176" i="17" s="1"/>
  <c r="H175" i="17" s="1"/>
  <c r="G179" i="17"/>
  <c r="G178" i="17" s="1"/>
  <c r="G177" i="17" s="1"/>
  <c r="G176" i="17" s="1"/>
  <c r="G175" i="17" s="1"/>
  <c r="H171" i="17"/>
  <c r="H170" i="17" s="1"/>
  <c r="H169" i="17" s="1"/>
  <c r="G171" i="17"/>
  <c r="G170" i="17" s="1"/>
  <c r="G169" i="17" s="1"/>
  <c r="H164" i="17"/>
  <c r="H163" i="17" s="1"/>
  <c r="H162" i="17" s="1"/>
  <c r="G164" i="17"/>
  <c r="G163" i="17" s="1"/>
  <c r="G162" i="17" s="1"/>
  <c r="H160" i="17"/>
  <c r="H159" i="17" s="1"/>
  <c r="H158" i="17" s="1"/>
  <c r="G160" i="17"/>
  <c r="G159" i="17" s="1"/>
  <c r="G158" i="17" s="1"/>
  <c r="H156" i="17"/>
  <c r="H155" i="17" s="1"/>
  <c r="H154" i="17" s="1"/>
  <c r="G156" i="17"/>
  <c r="G155" i="17" s="1"/>
  <c r="G154" i="17" s="1"/>
  <c r="H152" i="17"/>
  <c r="H151" i="17" s="1"/>
  <c r="H150" i="17" s="1"/>
  <c r="G152" i="17"/>
  <c r="G151" i="17" s="1"/>
  <c r="G150" i="17" s="1"/>
  <c r="H147" i="17"/>
  <c r="G147" i="17"/>
  <c r="H145" i="17"/>
  <c r="G145" i="17"/>
  <c r="H142" i="17"/>
  <c r="G142" i="17"/>
  <c r="H139" i="17"/>
  <c r="H138" i="17" s="1"/>
  <c r="H137" i="17" s="1"/>
  <c r="G139" i="17"/>
  <c r="G138" i="17" s="1"/>
  <c r="G137" i="17" s="1"/>
  <c r="H134" i="17"/>
  <c r="H133" i="17" s="1"/>
  <c r="H132" i="17" s="1"/>
  <c r="G134" i="17"/>
  <c r="G133" i="17" s="1"/>
  <c r="G132" i="17" s="1"/>
  <c r="H126" i="17"/>
  <c r="H123" i="17" s="1"/>
  <c r="H122" i="17" s="1"/>
  <c r="H111" i="17" s="1"/>
  <c r="G126" i="17"/>
  <c r="G125" i="17" s="1"/>
  <c r="G124" i="17" s="1"/>
  <c r="H106" i="17"/>
  <c r="H105" i="17" s="1"/>
  <c r="G106" i="17"/>
  <c r="G105" i="17" s="1"/>
  <c r="H101" i="17"/>
  <c r="H100" i="17" s="1"/>
  <c r="G101" i="17"/>
  <c r="G100" i="17" s="1"/>
  <c r="H97" i="17"/>
  <c r="H96" i="17" s="1"/>
  <c r="G97" i="17"/>
  <c r="G96" i="17" s="1"/>
  <c r="H93" i="17"/>
  <c r="H92" i="17" s="1"/>
  <c r="G93" i="17"/>
  <c r="G92" i="17" s="1"/>
  <c r="H77" i="17"/>
  <c r="H76" i="17" s="1"/>
  <c r="G77" i="17"/>
  <c r="G76" i="17" s="1"/>
  <c r="H73" i="17"/>
  <c r="G73" i="17"/>
  <c r="H70" i="17"/>
  <c r="G70" i="17"/>
  <c r="H65" i="17"/>
  <c r="H64" i="17" s="1"/>
  <c r="G65" i="17"/>
  <c r="G64" i="17" s="1"/>
  <c r="H58" i="17"/>
  <c r="G58" i="17"/>
  <c r="H54" i="17"/>
  <c r="G54" i="17"/>
  <c r="H50" i="17"/>
  <c r="H47" i="17" s="1"/>
  <c r="G50" i="17"/>
  <c r="G47" i="17" s="1"/>
  <c r="H45" i="17"/>
  <c r="G45" i="17"/>
  <c r="H44" i="17"/>
  <c r="G44" i="17"/>
  <c r="H39" i="17"/>
  <c r="G39" i="17"/>
  <c r="H37" i="17"/>
  <c r="G37" i="17"/>
  <c r="H32" i="17"/>
  <c r="G32" i="17"/>
  <c r="H29" i="17"/>
  <c r="G29" i="17"/>
  <c r="H24" i="17"/>
  <c r="G24" i="17"/>
  <c r="H18" i="17"/>
  <c r="H16" i="17" s="1"/>
  <c r="G18" i="17"/>
  <c r="G17" i="17" s="1"/>
  <c r="F201" i="17"/>
  <c r="F200" i="17" s="1"/>
  <c r="F199" i="17" s="1"/>
  <c r="F198" i="17" s="1"/>
  <c r="F185" i="17"/>
  <c r="F184" i="17" s="1"/>
  <c r="F183" i="17" s="1"/>
  <c r="F182" i="17" s="1"/>
  <c r="F181" i="17" s="1"/>
  <c r="F178" i="17"/>
  <c r="F177" i="17" s="1"/>
  <c r="F176" i="17" s="1"/>
  <c r="F175" i="17" s="1"/>
  <c r="F164" i="17"/>
  <c r="F163" i="17" s="1"/>
  <c r="F162" i="17" s="1"/>
  <c r="F160" i="17"/>
  <c r="F159" i="17" s="1"/>
  <c r="F158" i="17" s="1"/>
  <c r="F156" i="17"/>
  <c r="F155" i="17" s="1"/>
  <c r="F154" i="17" s="1"/>
  <c r="F151" i="17"/>
  <c r="F150" i="17" s="1"/>
  <c r="F101" i="17"/>
  <c r="F100" i="17" s="1"/>
  <c r="F70" i="17"/>
  <c r="F47" i="17"/>
  <c r="F45" i="17"/>
  <c r="F23" i="17"/>
  <c r="F233" i="17"/>
  <c r="F230" i="17"/>
  <c r="F218" i="17"/>
  <c r="F217" i="17" s="1"/>
  <c r="F196" i="17"/>
  <c r="F195" i="17" s="1"/>
  <c r="F194" i="17" s="1"/>
  <c r="F192" i="17"/>
  <c r="F191" i="17" s="1"/>
  <c r="F190" i="17" s="1"/>
  <c r="F147" i="17"/>
  <c r="F145" i="17"/>
  <c r="F142" i="17"/>
  <c r="F139" i="17"/>
  <c r="F138" i="17" s="1"/>
  <c r="F137" i="17" s="1"/>
  <c r="F134" i="17"/>
  <c r="F133" i="17" s="1"/>
  <c r="F132" i="17" s="1"/>
  <c r="F126" i="17"/>
  <c r="F123" i="17" s="1"/>
  <c r="F122" i="17" s="1"/>
  <c r="F111" i="17" s="1"/>
  <c r="F110" i="17" s="1"/>
  <c r="F106" i="17"/>
  <c r="F105" i="17" s="1"/>
  <c r="F75" i="17"/>
  <c r="F73" i="17"/>
  <c r="F65" i="17"/>
  <c r="F63" i="17" s="1"/>
  <c r="F44" i="17"/>
  <c r="G207" i="17" l="1"/>
  <c r="G206" i="17" s="1"/>
  <c r="G222" i="17"/>
  <c r="G221" i="17" s="1"/>
  <c r="G228" i="17"/>
  <c r="H207" i="17"/>
  <c r="H206" i="17" s="1"/>
  <c r="H222" i="17"/>
  <c r="H221" i="17" s="1"/>
  <c r="H125" i="17"/>
  <c r="H124" i="17" s="1"/>
  <c r="H141" i="17"/>
  <c r="G99" i="17"/>
  <c r="G36" i="17"/>
  <c r="G95" i="17"/>
  <c r="H168" i="17"/>
  <c r="H23" i="17"/>
  <c r="H53" i="17"/>
  <c r="H52" i="17" s="1"/>
  <c r="G168" i="17"/>
  <c r="G174" i="17"/>
  <c r="G53" i="17"/>
  <c r="G52" i="17" s="1"/>
  <c r="H63" i="17"/>
  <c r="G141" i="17"/>
  <c r="H91" i="17"/>
  <c r="H95" i="17"/>
  <c r="G123" i="17"/>
  <c r="G122" i="17" s="1"/>
  <c r="G111" i="17" s="1"/>
  <c r="G110" i="17" s="1"/>
  <c r="G16" i="17"/>
  <c r="G104" i="17"/>
  <c r="H174" i="17"/>
  <c r="G23" i="17"/>
  <c r="H69" i="17"/>
  <c r="F207" i="17"/>
  <c r="F206" i="17" s="1"/>
  <c r="F222" i="17"/>
  <c r="F221" i="17" s="1"/>
  <c r="H36" i="17"/>
  <c r="H75" i="17"/>
  <c r="H140" i="17"/>
  <c r="H189" i="17"/>
  <c r="H188" i="17" s="1"/>
  <c r="H187" i="17" s="1"/>
  <c r="H17" i="17"/>
  <c r="G63" i="17"/>
  <c r="G69" i="17"/>
  <c r="G75" i="17"/>
  <c r="G91" i="17"/>
  <c r="G90" i="17" s="1"/>
  <c r="G89" i="17" s="1"/>
  <c r="G88" i="17" s="1"/>
  <c r="G140" i="17"/>
  <c r="G189" i="17"/>
  <c r="G188" i="17" s="1"/>
  <c r="G187" i="17" s="1"/>
  <c r="H22" i="17"/>
  <c r="G22" i="17"/>
  <c r="H99" i="17"/>
  <c r="H104" i="17"/>
  <c r="H228" i="17"/>
  <c r="H110" i="17"/>
  <c r="H108" i="17"/>
  <c r="H109" i="17"/>
  <c r="G62" i="17"/>
  <c r="G103" i="17"/>
  <c r="G131" i="17"/>
  <c r="G136" i="17"/>
  <c r="H62" i="17"/>
  <c r="H103" i="17"/>
  <c r="H131" i="17"/>
  <c r="H136" i="17"/>
  <c r="F140" i="17"/>
  <c r="F130" i="17" s="1"/>
  <c r="F228" i="17"/>
  <c r="F174" i="17"/>
  <c r="F141" i="17"/>
  <c r="F189" i="17"/>
  <c r="F188" i="17" s="1"/>
  <c r="F187" i="17" s="1"/>
  <c r="F136" i="17"/>
  <c r="F131" i="17"/>
  <c r="F125" i="17"/>
  <c r="F124" i="17" s="1"/>
  <c r="F103" i="17"/>
  <c r="F109" i="17"/>
  <c r="F108" i="17"/>
  <c r="F104" i="17"/>
  <c r="F99" i="17"/>
  <c r="F76" i="17"/>
  <c r="F69" i="17"/>
  <c r="F68" i="17" s="1"/>
  <c r="F67" i="17" s="1"/>
  <c r="F62" i="17"/>
  <c r="F61" i="17" s="1"/>
  <c r="F22" i="17"/>
  <c r="F170" i="17"/>
  <c r="F169" i="17" s="1"/>
  <c r="F168" i="17" s="1"/>
  <c r="F167" i="17" s="1"/>
  <c r="F166" i="17" s="1"/>
  <c r="F64" i="17"/>
  <c r="H205" i="17" l="1"/>
  <c r="H204" i="17" s="1"/>
  <c r="H203" i="17" s="1"/>
  <c r="G205" i="17"/>
  <c r="G204" i="17" s="1"/>
  <c r="G203" i="17" s="1"/>
  <c r="H15" i="17"/>
  <c r="G15" i="17"/>
  <c r="G173" i="17"/>
  <c r="G68" i="17"/>
  <c r="G67" i="17" s="1"/>
  <c r="H130" i="17"/>
  <c r="H129" i="17" s="1"/>
  <c r="H128" i="17" s="1"/>
  <c r="H173" i="17"/>
  <c r="F205" i="17"/>
  <c r="F204" i="17" s="1"/>
  <c r="F203" i="17" s="1"/>
  <c r="G130" i="17"/>
  <c r="G129" i="17" s="1"/>
  <c r="G128" i="17" s="1"/>
  <c r="F15" i="17"/>
  <c r="G108" i="17"/>
  <c r="G109" i="17"/>
  <c r="G87" i="17"/>
  <c r="F129" i="17"/>
  <c r="H90" i="17"/>
  <c r="H89" i="17" s="1"/>
  <c r="H88" i="17" s="1"/>
  <c r="H87" i="17" s="1"/>
  <c r="H68" i="17"/>
  <c r="H67" i="17" s="1"/>
  <c r="H61" i="17"/>
  <c r="G61" i="17"/>
  <c r="G60" i="17" s="1"/>
  <c r="F173" i="17"/>
  <c r="F60" i="17"/>
  <c r="F79" i="17" l="1"/>
  <c r="F241" i="17"/>
  <c r="G241" i="17"/>
  <c r="H60" i="17"/>
  <c r="H241" i="17" s="1"/>
  <c r="F128" i="17"/>
  <c r="F14" i="17" s="1"/>
  <c r="F80" i="17"/>
  <c r="F81" i="17"/>
  <c r="G79" i="17"/>
  <c r="G14" i="17" s="1"/>
  <c r="G80" i="17"/>
  <c r="G81" i="17"/>
  <c r="H80" i="17"/>
  <c r="H79" i="17"/>
  <c r="H14" i="17" s="1"/>
  <c r="H81" i="17"/>
  <c r="E26" i="22" l="1"/>
  <c r="D26" i="22"/>
  <c r="C26" i="22"/>
  <c r="E19" i="24"/>
  <c r="D19" i="24"/>
  <c r="C19" i="24"/>
  <c r="E13" i="24"/>
  <c r="D13" i="24"/>
  <c r="C13" i="24"/>
  <c r="E4" i="24"/>
  <c r="D4" i="24"/>
  <c r="C4" i="24"/>
  <c r="G74" i="21"/>
  <c r="F74" i="21"/>
  <c r="G70" i="21"/>
  <c r="F70" i="21"/>
  <c r="G66" i="21"/>
  <c r="F66" i="21"/>
  <c r="G62" i="21"/>
  <c r="F62" i="21"/>
  <c r="G60" i="21"/>
  <c r="F60" i="21"/>
  <c r="G58" i="21"/>
  <c r="F58" i="21"/>
  <c r="G56" i="21"/>
  <c r="F56" i="21"/>
  <c r="G54" i="21"/>
  <c r="F54" i="21"/>
  <c r="G50" i="21"/>
  <c r="F50" i="21"/>
  <c r="G46" i="21"/>
  <c r="F46" i="21"/>
  <c r="G44" i="21"/>
  <c r="G43" i="21" s="1"/>
  <c r="F44" i="21"/>
  <c r="G53" i="21" l="1"/>
  <c r="G49" i="21"/>
  <c r="F49" i="21" s="1"/>
  <c r="G48" i="21" s="1"/>
  <c r="F48" i="21" s="1"/>
  <c r="F53" i="21"/>
  <c r="G52" i="21" s="1"/>
  <c r="F52" i="21" s="1"/>
  <c r="G73" i="21"/>
  <c r="G65" i="21"/>
  <c r="F65" i="21" s="1"/>
  <c r="G64" i="21" s="1"/>
  <c r="F64" i="21" s="1"/>
  <c r="F73" i="21"/>
  <c r="F43" i="21"/>
  <c r="G42" i="21" s="1"/>
  <c r="F42" i="21"/>
  <c r="G39" i="21"/>
  <c r="F39" i="21"/>
  <c r="G34" i="21"/>
  <c r="F34" i="21"/>
  <c r="G32" i="21"/>
  <c r="F32" i="21"/>
  <c r="G28" i="21"/>
  <c r="F28" i="21"/>
  <c r="G26" i="21"/>
  <c r="F26" i="21"/>
  <c r="G18" i="21"/>
  <c r="F18" i="21"/>
  <c r="G15" i="21"/>
  <c r="F15" i="21"/>
  <c r="F85" i="15"/>
  <c r="E85" i="15"/>
  <c r="F82" i="15"/>
  <c r="F81" i="15" s="1"/>
  <c r="E82" i="15"/>
  <c r="E81" i="15" s="1"/>
  <c r="F79" i="15"/>
  <c r="E79" i="15"/>
  <c r="F76" i="15"/>
  <c r="E76" i="15"/>
  <c r="F73" i="15"/>
  <c r="E73" i="15"/>
  <c r="F70" i="15"/>
  <c r="E70" i="15"/>
  <c r="F67" i="15"/>
  <c r="E67" i="15"/>
  <c r="F65" i="15"/>
  <c r="E65" i="15"/>
  <c r="F62" i="15"/>
  <c r="E62" i="15"/>
  <c r="F61" i="15" s="1"/>
  <c r="E61" i="15" s="1"/>
  <c r="F59" i="15"/>
  <c r="E59" i="15"/>
  <c r="F56" i="15"/>
  <c r="E56" i="15"/>
  <c r="F55" i="15" s="1"/>
  <c r="E55" i="15" s="1"/>
  <c r="F53" i="15"/>
  <c r="E53" i="15"/>
  <c r="F51" i="15"/>
  <c r="E51" i="15"/>
  <c r="F50" i="15" s="1"/>
  <c r="E50" i="15" s="1"/>
  <c r="F48" i="15"/>
  <c r="E48" i="15"/>
  <c r="F46" i="15"/>
  <c r="E46" i="15"/>
  <c r="F42" i="15"/>
  <c r="E42" i="15"/>
  <c r="F39" i="15"/>
  <c r="E39" i="15"/>
  <c r="F36" i="15"/>
  <c r="E36" i="15"/>
  <c r="F33" i="15"/>
  <c r="E33" i="15"/>
  <c r="F31" i="15"/>
  <c r="E31" i="15"/>
  <c r="F29" i="15"/>
  <c r="E29" i="15"/>
  <c r="F26" i="15"/>
  <c r="E26" i="15"/>
  <c r="F22" i="15"/>
  <c r="E22" i="15"/>
  <c r="F19" i="15"/>
  <c r="E19" i="15"/>
  <c r="F16" i="15"/>
  <c r="F14" i="15"/>
  <c r="E14" i="15"/>
  <c r="F13" i="15"/>
  <c r="E13" i="15"/>
  <c r="D32" i="16"/>
  <c r="C32" i="16"/>
  <c r="D29" i="16"/>
  <c r="C29" i="16"/>
  <c r="D26" i="16"/>
  <c r="C26" i="16"/>
  <c r="D24" i="16"/>
  <c r="C24" i="16"/>
  <c r="D21" i="16"/>
  <c r="C21" i="16"/>
  <c r="D19" i="16"/>
  <c r="C19" i="16"/>
  <c r="D12" i="16"/>
  <c r="C12" i="16"/>
  <c r="F25" i="15" l="1"/>
  <c r="F41" i="15"/>
  <c r="F64" i="15"/>
  <c r="E25" i="15"/>
  <c r="E64" i="15"/>
  <c r="E41" i="15"/>
  <c r="F69" i="15"/>
  <c r="E69" i="15" s="1"/>
  <c r="F75" i="15"/>
  <c r="E75" i="15" s="1"/>
  <c r="C34" i="16"/>
  <c r="D34" i="16"/>
  <c r="F21" i="15"/>
  <c r="E21" i="15" s="1"/>
  <c r="F84" i="15"/>
  <c r="E84" i="15" s="1"/>
  <c r="F18" i="15"/>
  <c r="E18" i="15" s="1"/>
  <c r="F38" i="15"/>
  <c r="E38" i="15" s="1"/>
  <c r="F58" i="15"/>
  <c r="E58" i="15" s="1"/>
  <c r="F72" i="15"/>
  <c r="E72" i="15" s="1"/>
  <c r="F78" i="15"/>
  <c r="E78" i="15" s="1"/>
  <c r="G14" i="21"/>
  <c r="G25" i="21"/>
  <c r="F25" i="21" s="1"/>
  <c r="G31" i="21"/>
  <c r="F31" i="21" s="1"/>
  <c r="G38" i="21"/>
  <c r="F38" i="21" s="1"/>
  <c r="G37" i="21" s="1"/>
  <c r="F37" i="21" s="1"/>
  <c r="F14" i="21" l="1"/>
  <c r="G13" i="21"/>
  <c r="F87" i="15"/>
  <c r="E87" i="15" s="1"/>
  <c r="F13" i="21" l="1"/>
  <c r="F76" i="21" s="1"/>
  <c r="G76" i="21"/>
  <c r="D45" i="5"/>
  <c r="C45" i="5"/>
  <c r="D42" i="5"/>
  <c r="C39" i="5"/>
  <c r="D34" i="5"/>
  <c r="D31" i="5"/>
  <c r="D30" i="5" s="1"/>
  <c r="C31" i="5"/>
  <c r="C30" i="5" s="1"/>
  <c r="D27" i="5"/>
  <c r="D21" i="5"/>
  <c r="C21" i="5"/>
  <c r="D16" i="5"/>
  <c r="C16" i="5"/>
  <c r="C15" i="5"/>
  <c r="D13" i="5"/>
  <c r="C13" i="5"/>
  <c r="D38" i="5" l="1"/>
  <c r="C38" i="5"/>
  <c r="D37" i="5" s="1"/>
  <c r="C37" i="5" s="1"/>
  <c r="D12" i="5"/>
  <c r="C12" i="5" s="1"/>
  <c r="D15" i="5"/>
  <c r="E31" i="24"/>
  <c r="D31" i="24"/>
  <c r="C31" i="24"/>
  <c r="D11" i="5" l="1"/>
  <c r="D49" i="5" s="1"/>
  <c r="C11" i="5"/>
  <c r="C49" i="5" s="1"/>
</calcChain>
</file>

<file path=xl/sharedStrings.xml><?xml version="1.0" encoding="utf-8"?>
<sst xmlns="http://schemas.openxmlformats.org/spreadsheetml/2006/main" count="2024" uniqueCount="586">
  <si>
    <t>Код бюджетной классификации Российской Федерации</t>
  </si>
  <si>
    <t>Приложение 3</t>
  </si>
  <si>
    <t xml:space="preserve">Наименование </t>
  </si>
  <si>
    <t>Сумма</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</si>
  <si>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</si>
  <si>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</si>
  <si>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</si>
  <si>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</si>
  <si>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</si>
  <si>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в консолидированные бюджеты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</si>
  <si>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в консолидированные бюджеты субъектов Российской Федерации</t>
  </si>
  <si>
    <t>Доходы от уплаты акцизов на автомобильный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</si>
  <si>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Доходы от уплаты акцизов на прямогонный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</si>
  <si>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НАЛОГИ НА ИМУЩЕСТВО</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</si>
  <si>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</si>
  <si>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</si>
  <si>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</si>
  <si>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</si>
  <si>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</si>
  <si>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</si>
  <si>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</si>
  <si>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</si>
  <si>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</si>
  <si>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Итого доходов</t>
  </si>
  <si>
    <t>к решению Думы</t>
  </si>
  <si>
    <t xml:space="preserve"> 1 00 00000 00 0000 000</t>
  </si>
  <si>
    <t xml:space="preserve"> 1 01 00000 00 0000 000</t>
  </si>
  <si>
    <t xml:space="preserve"> 1 01 02000 01 0000 110</t>
  </si>
  <si>
    <t xml:space="preserve"> 1 01 02010 01 0000 110</t>
  </si>
  <si>
    <t xml:space="preserve"> 1 03 02150 01 0000 110</t>
  </si>
  <si>
    <t xml:space="preserve"> 1 03 02160 01 0000 110</t>
  </si>
  <si>
    <t xml:space="preserve"> 1 03 02170 01 0000 110</t>
  </si>
  <si>
    <t xml:space="preserve"> 1 03 02180 01 0000 110</t>
  </si>
  <si>
    <t>Налог на имущество физических лиц</t>
  </si>
  <si>
    <t xml:space="preserve"> 1 06 00000 00 0000 000</t>
  </si>
  <si>
    <t xml:space="preserve"> 1 06 01000 00 0000 110</t>
  </si>
  <si>
    <t>Налог на имущество физических лиц, взимаемый по ставкам, применяемым к объектам налогооблажения, расположенным в границах поселений</t>
  </si>
  <si>
    <t xml:space="preserve"> 1 06 01030 10 0000 110</t>
  </si>
  <si>
    <t>Земельный налог</t>
  </si>
  <si>
    <t xml:space="preserve"> 1 06 06000 00 0000 110</t>
  </si>
  <si>
    <t xml:space="preserve"> 1 06 06013 10 0000 110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</si>
  <si>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налогооблажения,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</si>
  <si>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налогооблажения, расположенным в границах поселений</t>
  </si>
  <si>
    <t xml:space="preserve"> 1 06 06023 10 0000 110</t>
  </si>
  <si>
    <t>ЗАДОЛЖЕННОСТЬ И ПЕРЕРАСЧЕТЫ ПО ОТМЕНЕННЫМ НАЛОГАМ, СБОРАМ И ИНЫМ ОБЯЗАТЕЛЬНЫМ ПЛАТЕЖАМ</t>
  </si>
  <si>
    <t xml:space="preserve"> 1 09 00000 00 0000 000</t>
  </si>
  <si>
    <t>Налоги на имущество</t>
  </si>
  <si>
    <t xml:space="preserve"> 1 09 04000 00 0000 110</t>
  </si>
  <si>
    <t>Земельный налог (по обязательствам, возникшим до 1 января 2006 года), мобилизуемый на территориях поселений</t>
  </si>
  <si>
    <t xml:space="preserve"> 1 09 04053 10 0000 110</t>
  </si>
  <si>
    <t xml:space="preserve"> 1 11 00000 00 0000 000</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</si>
  <si>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</si>
  <si>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</si>
  <si>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 xml:space="preserve"> 1 11 05013 10 0000 120</t>
  </si>
  <si>
    <t xml:space="preserve">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</si>
  <si>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</si>
  <si>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</si>
  <si>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 xml:space="preserve"> 1 11 09045 10 0000 120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</si>
  <si>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</si>
  <si>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</si>
  <si>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</si>
  <si>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</si>
  <si>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Дотации бюджетам поселений на выравнивание бюджетной обеспеченности</t>
  </si>
  <si>
    <t xml:space="preserve"> 2 00 00000 00 0000 000</t>
  </si>
  <si>
    <t xml:space="preserve"> 2 02 00000 00 0000 000</t>
  </si>
  <si>
    <t xml:space="preserve"> 2 02 01000 00 0000 151</t>
  </si>
  <si>
    <t xml:space="preserve"> 2 02 01001 00 0000 151</t>
  </si>
  <si>
    <t xml:space="preserve"> 2 02 03000 00 0000 151</t>
  </si>
  <si>
    <t xml:space="preserve"> 2 02 01001 10 0000 151</t>
  </si>
  <si>
    <t xml:space="preserve"> 2 02 02000 00 0000 151</t>
  </si>
  <si>
    <t xml:space="preserve"> 1 03 00000 00 0000 000</t>
  </si>
  <si>
    <t xml:space="preserve"> 1 03 02000 01 0000 110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</si>
  <si>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</si>
  <si>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</si>
  <si>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</si>
  <si>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</si>
  <si>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</si>
  <si>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</si>
  <si>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</si>
  <si>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</si>
  <si>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</si>
  <si>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</si>
  <si>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</si>
  <si>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</si>
  <si>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</si>
  <si>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</si>
  <si>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</si>
  <si>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</si>
  <si>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</si>
  <si>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</si>
  <si>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</si>
  <si>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</si>
  <si>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</si>
  <si>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</si>
  <si>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</si>
  <si>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</si>
  <si>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</si>
  <si>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</si>
  <si>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</si>
  <si>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</si>
  <si>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КУЛЬТУРА, КИНЕМАТОГРАФИЯ</t>
  </si>
  <si>
    <t>0800</t>
  </si>
  <si>
    <t>Культура</t>
  </si>
  <si>
    <t>0801</t>
  </si>
  <si>
    <t>ИТОГО:</t>
  </si>
  <si>
    <t>Благоустройство</t>
  </si>
  <si>
    <t>0503</t>
  </si>
  <si>
    <t>РАСПРЕДЕЛЕНИЕ БЮДЖЕТНЫХ АССИГНОВАНИЙ ПО ЦЕЛЕВЫМ СТАТЬЯМ</t>
  </si>
  <si>
    <t>КЦСР</t>
  </si>
  <si>
    <t>КВР</t>
  </si>
  <si>
    <t>к решению  Думы</t>
  </si>
  <si>
    <t>Фонд оплаты труда государственных (муниципальных) органов и взносы по обязательному социальному страхованию</t>
  </si>
  <si>
    <t>Прочая закупка товаров, работ и услуг для обеспечения государственных (муниципальных) нужд</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</si>
  <si>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</si>
  <si>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</si>
  <si>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Центральный аппарат</t>
  </si>
  <si>
    <t>Иные выплаты персоналу государственных (муниципальных) органов, за исключением фонда оплаты труда</t>
  </si>
  <si>
    <t>Закупка товаров, работ, услуг в сфере информационно-коммуникационных технологий</t>
  </si>
  <si>
    <t>Осуществление переданных полномочий в части финансового контроля</t>
  </si>
  <si>
    <t>Уплата прочих налогов, сборов и иных платежей</t>
  </si>
  <si>
    <t>Фонд оплаты труда казенных учреждений и взносы по обязательному социальному страхованию</t>
  </si>
  <si>
    <t>Создание и использование средств резервного фонда</t>
  </si>
  <si>
    <t>Резервные средства</t>
  </si>
  <si>
    <t>Обеспечение деятельности служб защиты населения и территорий от чрезвычайных ситуаций</t>
  </si>
  <si>
    <t>Расходы на организацию уличного освещения муниципального образования</t>
  </si>
  <si>
    <t>Мероприятия по организации и содержанию мест захоронения</t>
  </si>
  <si>
    <t>Прочие мероприятия по благоустройству городских и сельских поселений</t>
  </si>
  <si>
    <t>Расходы на мероприятия по ремонту и содержанию дорог муниципального значения</t>
  </si>
  <si>
    <t>руб.</t>
  </si>
  <si>
    <t xml:space="preserve"> 2 02 02999 10 0000 151</t>
  </si>
  <si>
    <t>Прочие субсидии бюджетам поселений</t>
  </si>
  <si>
    <t xml:space="preserve"> 2 02 03015 10 0000 151</t>
  </si>
  <si>
    <t>Прочие субсидии</t>
  </si>
  <si>
    <t>2 02 02999 00 0000 151</t>
  </si>
  <si>
    <t>Субвенции бюджетам поселений на осуществление первичного воинского учета на территориях, где отсутствуют военные комиссариаты</t>
  </si>
  <si>
    <t>(руб.)</t>
  </si>
  <si>
    <t>Осуществление областных государственных полномочий по первичному воинскому учету на территориях, где отсутствуют военные комиссариаты</t>
  </si>
  <si>
    <t>0203</t>
  </si>
  <si>
    <t>Мобилизационная и вневойсковая подготовка</t>
  </si>
  <si>
    <t>НАЦИОНАЛЬНАЯ ОБОРОНА</t>
  </si>
  <si>
    <t>0200</t>
  </si>
  <si>
    <t>( руб.)</t>
  </si>
  <si>
    <t>Приложение 10</t>
  </si>
  <si>
    <t>Приложение 8</t>
  </si>
  <si>
    <t>КВСР</t>
  </si>
  <si>
    <t xml:space="preserve">ВЕДОМСТВЕННАЯ СТРУКТУРА РАСХОДОВ БЮДЖЕТА </t>
  </si>
  <si>
    <t xml:space="preserve">Культура </t>
  </si>
  <si>
    <t>Приложение 12</t>
  </si>
  <si>
    <t>ГРУППАМ ВИДОВ РАСХОДОВ, РАЗДЕЛАМ, ПОДРАЗДЕЛАМ ПО НЕПРОГРАММНЫМ НАПРАВЛЕНИЯМ ДЕЯТЕЛЬНОСТИ КЛАССИФИКАЦИИ РАСХОДОВ</t>
  </si>
  <si>
    <t>Наименование  показателя</t>
  </si>
  <si>
    <t>КБК</t>
  </si>
  <si>
    <t>Сумма, руб.</t>
  </si>
  <si>
    <t>Источники внутреннего финансирования дефицитов бюджетов</t>
  </si>
  <si>
    <t>000 01 00 00 00 00 0000 000</t>
  </si>
  <si>
    <t>Кредиты кредитных организаций в валюте Российской Федерации</t>
  </si>
  <si>
    <t>000 01 02 00 00 00 0000 000</t>
  </si>
  <si>
    <t>Бюджетные кредиты от других бюджетов бюджетной системы Российской Федерации</t>
  </si>
  <si>
    <t>000 01 02 00 00 00 0000 700</t>
  </si>
  <si>
    <t>000 01 02 00 00 10 0000 710</t>
  </si>
  <si>
    <t xml:space="preserve">Погашение кредитов, предоставленных кредитными организациями в валюте Российской Федерации </t>
  </si>
  <si>
    <t>000 01 02 00 00 00 0000 800</t>
  </si>
  <si>
    <t>000 01 02 00 00 10 0000 810</t>
  </si>
  <si>
    <t xml:space="preserve">Бюджетные кредиты от других бюджетов бюджетной системы Российской Федерации в валюте Российской Федерации </t>
  </si>
  <si>
    <t>Погашение бюджетных кредитов, полученных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</si>
  <si>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</si>
  <si>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</si>
  <si>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</si>
  <si>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</si>
  <si>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</si>
  <si>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</si>
  <si>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</si>
  <si>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</si>
  <si>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000 01 05 02 01 10 0000 510</t>
  </si>
  <si>
    <t>Уменьшение остатков средств бюджетов</t>
  </si>
  <si>
    <t>000 01 05 00 00 00 0000 600</t>
  </si>
  <si>
    <t>Уменьшение прочих остатков средств бюджетов</t>
  </si>
  <si>
    <t>000 01 05 02 00 00 0000 600</t>
  </si>
  <si>
    <t>000 01 05 02 01 10 0000 610</t>
  </si>
  <si>
    <t>2014 г</t>
  </si>
  <si>
    <t>Итого</t>
  </si>
  <si>
    <t>Бюджет на 2014-2015-2016</t>
  </si>
  <si>
    <t>Обеспечение деятельности учреждений культуры  в сфере библиотечного обслуживания</t>
  </si>
  <si>
    <t>Библиотека</t>
  </si>
  <si>
    <t>Обеспечение деятельности учреждений культуры по организации культурно-досуговой деятельности</t>
  </si>
  <si>
    <t>Субвенции местным бюджетам  на выполнение передаваемых полномочий субъектов Российской Федерации</t>
  </si>
  <si>
    <t>2 02 03024 00 0000 151</t>
  </si>
  <si>
    <t>2 02 03024 10 0000 151</t>
  </si>
  <si>
    <t>2017 год</t>
  </si>
  <si>
    <t>2017г</t>
  </si>
  <si>
    <t>Глава Червянского муниципального образования</t>
  </si>
  <si>
    <t>А.С. Рукосуев</t>
  </si>
  <si>
    <t>Червянского муниципального образования</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</si>
  <si>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color theme="1"/>
        <rFont val="Times New Roman"/>
        <family val="1"/>
        <charset val="204"/>
      </rPr>
      <t>1</t>
    </r>
    <r>
      <rPr>
        <sz val="12"/>
        <color theme="1"/>
        <rFont val="Times New Roman"/>
        <family val="1"/>
        <charset val="204"/>
      </rPr>
      <t xml:space="preserve"> и 228 Налогового кодекса Российской Федерации</t>
    </r>
  </si>
  <si>
    <t xml:space="preserve">ПРОГНОЗИРУЕМЫЕ ДОХОДЫ БЮДЖЕТА ЧЕРВЯНСКОГО МУНИЦИПАЛЬНОГО ОБРАЗОВАНИЯ НА ПЛАНОВЫЙ ПЕРИОД 2016 И 2017 ГОДОВ </t>
  </si>
  <si>
    <t>А.С.Рукосуев</t>
  </si>
  <si>
    <t>Муниципальное казенное учреждение "Администрация Червянского муниципального образования"</t>
  </si>
  <si>
    <t>ПЕНСИОННОЕ ОБЕСПЕЧЕНИЕ</t>
  </si>
  <si>
    <t>Пенсионное обеспечение</t>
  </si>
  <si>
    <t>Мероприятия по озеленению и благоустройству муниципального образования</t>
  </si>
  <si>
    <t>Мероприятия по организации и содержанию мест захоронений</t>
  </si>
  <si>
    <t>1001</t>
  </si>
  <si>
    <t>Пособия, компенсации и иные социальные выплаты гражданам, кроме публичных нормативных обязательств</t>
  </si>
  <si>
    <t>Пенсия за выслугу лет муниципальным служащим</t>
  </si>
  <si>
    <t>ЧЕРВЯНСКОГО МУНИЦИПАЛЬНОГО ОБРАЗОВАНИЯ ПО НЕПРОГРАММНЫМ НАПРАВЛЕНИЯМ ДЕЯТЕЛЬНОСТИ</t>
  </si>
  <si>
    <t>Увеличение стоимости материальных запасов</t>
  </si>
  <si>
    <t>Обеспечение проведения выборов и референдумов</t>
  </si>
  <si>
    <t>0107</t>
  </si>
  <si>
    <t>996</t>
  </si>
  <si>
    <t>Проведение выборов главы муниципального образования</t>
  </si>
  <si>
    <t>Специальные расходы</t>
  </si>
  <si>
    <t xml:space="preserve">    ПРОЕКТ</t>
  </si>
  <si>
    <t>0113</t>
  </si>
  <si>
    <t>90А0600</t>
  </si>
  <si>
    <t>Осуществление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</si>
  <si>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Другие общегосударственные вопросы</t>
  </si>
  <si>
    <t>2018г</t>
  </si>
  <si>
    <t>2018 год</t>
  </si>
  <si>
    <t xml:space="preserve">   НА ПЛАНОВЫЙ ПЕРИОД 2017 И 2018 ГОДОВ</t>
  </si>
  <si>
    <t xml:space="preserve"> БЮДЖЕТОВ  НА ПЛАНОВЫЙ ПЕРИОД 2017 И 2018 ГОДОВ</t>
  </si>
  <si>
    <t>И ПОДРАЗДЕЛАМ КЛАССИФИКАЦИИ РАСХОДОВ БЮДЖЕТОВ ТАРГИЗСКОГО МУНИЦИПАЛЬНОГО ОБРАЗОВАНИЯ НА ПЛАНОВЫЙ ПЕРИОД 2017 И 2018 ГОДОВ</t>
  </si>
  <si>
    <t>9020100000</t>
  </si>
  <si>
    <t>9020180190</t>
  </si>
  <si>
    <t>90А673150</t>
  </si>
  <si>
    <t>7702288060</t>
  </si>
  <si>
    <t>Сумма на 2019 год</t>
  </si>
  <si>
    <t>35100,00</t>
  </si>
  <si>
    <t>0,00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</si>
  <si>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</si>
  <si>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Уплата иных платежей</t>
  </si>
  <si>
    <t>Сумма 2020 год</t>
  </si>
  <si>
    <t>Молодежная политика</t>
  </si>
  <si>
    <t>Сумма на 2020 год</t>
  </si>
  <si>
    <t>0707</t>
  </si>
  <si>
    <t>0700</t>
  </si>
  <si>
    <t>Уплата налога  на имущество организаций и земельного налога</t>
  </si>
  <si>
    <t xml:space="preserve">Прочая закупка товаров, работ и услуг </t>
  </si>
  <si>
    <t>0412</t>
  </si>
  <si>
    <t>Другие вопросы в области национальной экономики</t>
  </si>
  <si>
    <t>ОБРАЗОВАНИЕ</t>
  </si>
  <si>
    <t>0705</t>
  </si>
  <si>
    <t>Профессиональная подготовка, переподготовка и повышение квалификации</t>
  </si>
  <si>
    <t>СОЦИАЛЬНАЯ ПОЛИТИКА</t>
  </si>
  <si>
    <t>Госсударственная программа Иркутской области "Экономическое развитие и иновационная экономика</t>
  </si>
  <si>
    <t>Основное мероприятие обеспечение эффективного управления экономическим развитием Иркутской области</t>
  </si>
  <si>
    <t>Реализация мероприятий перечня народных инициатив</t>
  </si>
  <si>
    <t>71101S2370</t>
  </si>
  <si>
    <t>Закупка товаров, работ и услуг для обеспечения государственных (муниципальных) нужд</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</si>
  <si>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</si>
  <si>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</si>
  <si>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</si>
  <si>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</si>
  <si>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</si>
  <si>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</si>
  <si>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</si>
  <si>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</si>
  <si>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</si>
  <si>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</si>
  <si>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</si>
  <si>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</si>
  <si>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</si>
  <si>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</si>
  <si>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</si>
  <si>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</si>
  <si>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Муниципальная программа "Безопасное муниципальное образование"</t>
  </si>
  <si>
    <t>4200000000</t>
  </si>
  <si>
    <t>Подпрограмма "Профилактика терроризма и экстремизма"</t>
  </si>
  <si>
    <t>4230000000</t>
  </si>
  <si>
    <t>4230189999</t>
  </si>
  <si>
    <t>Подпрограмма "Обеспечение пожарной безопасности"</t>
  </si>
  <si>
    <t>4250000000</t>
  </si>
  <si>
    <t>310</t>
  </si>
  <si>
    <t>4250289999</t>
  </si>
  <si>
    <t>4220000000</t>
  </si>
  <si>
    <t>4220189999</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</si>
  <si>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</si>
  <si>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</si>
  <si>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</si>
  <si>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</si>
  <si>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</si>
  <si>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</si>
  <si>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</si>
  <si>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</si>
  <si>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</si>
  <si>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</si>
  <si>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</si>
  <si>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</si>
  <si>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</si>
  <si>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</si>
  <si>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</si>
  <si>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</si>
  <si>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4500000000</t>
  </si>
  <si>
    <t>Подпрограмма  "Капитальный ремонт муниципального жилищного фонда"</t>
  </si>
  <si>
    <t>4510000000</t>
  </si>
  <si>
    <t>4510189999</t>
  </si>
  <si>
    <t>0501</t>
  </si>
  <si>
    <t>4540000000</t>
  </si>
  <si>
    <t>Муниципальная программа "Развитие культуры, спорта, и молодежной политики"</t>
  </si>
  <si>
    <t>4600000000</t>
  </si>
  <si>
    <t>Подпрограмма "Молодежная политика"</t>
  </si>
  <si>
    <t>4610000000</t>
  </si>
  <si>
    <t>4610189999</t>
  </si>
  <si>
    <t>4610289999</t>
  </si>
  <si>
    <t>Подпрограмма "Организация досуга жителей муниципального образования"</t>
  </si>
  <si>
    <t>4620000000</t>
  </si>
  <si>
    <t>4620182110</t>
  </si>
  <si>
    <t>4620182190</t>
  </si>
  <si>
    <t>4620289999</t>
  </si>
  <si>
    <t>Подпрограмма "Развитие библиотечного дела"</t>
  </si>
  <si>
    <t>4630000000</t>
  </si>
  <si>
    <t>4630182110</t>
  </si>
  <si>
    <t>4630182190</t>
  </si>
  <si>
    <t>4650000000</t>
  </si>
  <si>
    <t>4650181110</t>
  </si>
  <si>
    <t>0804</t>
  </si>
  <si>
    <t>4650181190</t>
  </si>
  <si>
    <t xml:space="preserve">Непрограммные расходы областные и муниципальные </t>
  </si>
  <si>
    <t>000</t>
  </si>
  <si>
    <t>0000</t>
  </si>
  <si>
    <t>Областные непрограмные расходы</t>
  </si>
  <si>
    <t>90А0000000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</si>
  <si>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</si>
  <si>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</si>
  <si>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</si>
  <si>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</si>
  <si>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</si>
  <si>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Межбюджетные трансферты</t>
  </si>
  <si>
    <t>500</t>
  </si>
  <si>
    <t>Расходы на переданные полномочия по исполнению местного бюджета</t>
  </si>
  <si>
    <t>7700383190</t>
  </si>
  <si>
    <t>7700400000</t>
  </si>
  <si>
    <t>Иные бюджетные ассигнования</t>
  </si>
  <si>
    <t>Резервный фонд</t>
  </si>
  <si>
    <t>ГРУППАМ ВИДОВ РАСХОДОВ, РАЗДЕЛАМ, ПОДРАЗДЕЛАМ ПО ПРОГРАММНЫМ И НЕПРОГРАММНЫМ НАПРАВЛЕНИЯМ ДЕЯТЕЛЬНОСТИ КЛАССИФИКАЦИИ РАСХОДОВ БЮДЖЕТА  ЧЕРВЯНСКОГО МУНИЦИПАЛЬНОГО ОБРАЗОВАНИЯ</t>
  </si>
  <si>
    <t>Государственные программы Иркутской области и муниципальные программы Червянского муниципального образования</t>
  </si>
  <si>
    <t>4110289999</t>
  </si>
  <si>
    <t>4210000000</t>
  </si>
  <si>
    <t>Подпрограмма"Предупреждение чрезвычайных ситуаций природного и техногенного характера"</t>
  </si>
  <si>
    <t>4210189999</t>
  </si>
  <si>
    <t>4240000000</t>
  </si>
  <si>
    <t>4240189999</t>
  </si>
  <si>
    <t>Подпрограмма "Повышение безопасности дорожного движения"</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</si>
  <si>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</si>
  <si>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</si>
  <si>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4410000000</t>
  </si>
  <si>
    <t>4540189999</t>
  </si>
  <si>
    <t>Подпрограмма " Благоустройство"</t>
  </si>
  <si>
    <t>4540389999</t>
  </si>
  <si>
    <t>4540489999</t>
  </si>
  <si>
    <t>4540589999</t>
  </si>
  <si>
    <t>Подпрограмма «Муниципальное управление собственностью»</t>
  </si>
  <si>
    <t>4120000000</t>
  </si>
  <si>
    <t>4120189999</t>
  </si>
  <si>
    <t xml:space="preserve"> Подпрограмма «Социальное обеспечение»</t>
  </si>
  <si>
    <t xml:space="preserve">Социальные выплаты гражданам, кроме публичных нормативных социальных выплат
</t>
  </si>
  <si>
    <t>4130000000</t>
  </si>
  <si>
    <t>4130188060</t>
  </si>
  <si>
    <t>300</t>
  </si>
  <si>
    <t>Подпрограмма  "  Развитие муниципальной службы"</t>
  </si>
  <si>
    <t>4140000000</t>
  </si>
  <si>
    <t>4140189999</t>
  </si>
  <si>
    <t xml:space="preserve">Молодежная политика </t>
  </si>
  <si>
    <t>Расходы на выплаты персоналу казенных учреждений</t>
  </si>
  <si>
    <t>Расходы на обеспечение деятельности муниципальных учреждений, находящихся в ведении Червянского муниципального образования</t>
  </si>
  <si>
    <t>4620189999</t>
  </si>
  <si>
    <t>Подпрограмма  " Развитие кадрового потенциала в сфере культуры"</t>
  </si>
  <si>
    <t>4660000000</t>
  </si>
  <si>
    <t>4660189999</t>
  </si>
  <si>
    <t>Подпрограмма " Комплексные меры профилактики наркомании и других социально-негативных явлений"</t>
  </si>
  <si>
    <t>4670000000</t>
  </si>
  <si>
    <t>4670189999</t>
  </si>
  <si>
    <t xml:space="preserve">   Итого</t>
  </si>
  <si>
    <t>Общегосударственные вопросы</t>
  </si>
  <si>
    <t>Расходы на выплаты по отлате труда работникам органов местного самоуправления</t>
  </si>
  <si>
    <t>120</t>
  </si>
  <si>
    <t>Фонд оплаты труда государственных(муниципальных) органов</t>
  </si>
  <si>
    <t>121</t>
  </si>
  <si>
    <t>122</t>
  </si>
  <si>
    <t>129</t>
  </si>
  <si>
    <t>Закупки товаров, работ и услуг для казенных учреждений</t>
  </si>
  <si>
    <t xml:space="preserve">Прочая закупка товаров, работ и услуг для государственых органов </t>
  </si>
  <si>
    <t>244</t>
  </si>
  <si>
    <t>850</t>
  </si>
  <si>
    <t>Уплата прочих налогов и сборов и иных платежей</t>
  </si>
  <si>
    <t>852</t>
  </si>
  <si>
    <t>853</t>
  </si>
  <si>
    <t>540</t>
  </si>
  <si>
    <t>870</t>
  </si>
  <si>
    <t>420000000</t>
  </si>
  <si>
    <t>4230100000</t>
  </si>
  <si>
    <t>Основное мероприятие программы обеспечение деятельности муниципальной пожарной охраны</t>
  </si>
  <si>
    <t>4250100000</t>
  </si>
  <si>
    <t>Расходы на выплату персоналу казенных учреждений</t>
  </si>
  <si>
    <t>4200281110</t>
  </si>
  <si>
    <t>Фонд оплаты казенных учреждений</t>
  </si>
  <si>
    <t>111</t>
  </si>
  <si>
    <t>Взносы по обязательному социальному страхованию на выплаты по оплате труда работников и иные выплаты работникам казенных учреждений</t>
  </si>
  <si>
    <t>119</t>
  </si>
  <si>
    <t>4200281190</t>
  </si>
  <si>
    <t>Основное мероприятие программы повышение уровня защиты населения и территории от пожаров</t>
  </si>
  <si>
    <t>4250200000</t>
  </si>
  <si>
    <t>Подпрограмма "Профилактика преступлений и иных правонарушений"</t>
  </si>
  <si>
    <t>Основное мероприятие программы создание эффективной системы профилактики правонарушений, укрепление правопорядка и повышение уровня  общественной безопасности</t>
  </si>
  <si>
    <t>4220100000</t>
  </si>
  <si>
    <t>Подпрограмма "Ремонт и содержание дорог местного значения "</t>
  </si>
  <si>
    <t>Основное мероприятие ремонт дорог  местного значения.</t>
  </si>
  <si>
    <t>4310100000</t>
  </si>
  <si>
    <t>4310200000</t>
  </si>
  <si>
    <t>Основное мероприятие программы обеспечение надлежащего и высокоэффективного наружнего освещения</t>
  </si>
  <si>
    <t>4320100000</t>
  </si>
  <si>
    <t>Подпрограмма "Установка дорожных знаков, обустройство пешиходных переходов "</t>
  </si>
  <si>
    <t>Основное мероприятие программы установка дорожных знаков</t>
  </si>
  <si>
    <t>4330100000</t>
  </si>
  <si>
    <t>Муниципальная  программа "Развитие малого и среднего предпринимательства"</t>
  </si>
  <si>
    <t>Муниципальная программа "Развитие жилищно-коммунального хозяйства и повышение энергоэффективности"</t>
  </si>
  <si>
    <t>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 строительных конструкций и элементов домов, находящихся в муниципальной собственности</t>
  </si>
  <si>
    <t>4510100000</t>
  </si>
  <si>
    <t>Закупка товаров, работ и услуг в целях капитального ремонта государственного имущества</t>
  </si>
  <si>
    <t>243</t>
  </si>
  <si>
    <t>Подпрограмма "Организация ритуальных услуг и содержание мест захоронения"</t>
  </si>
  <si>
    <t>4530000000</t>
  </si>
  <si>
    <t>Основное мероприятие программы улучшение качества содержания  мест захоронения</t>
  </si>
  <si>
    <t>4530100000</t>
  </si>
  <si>
    <t>4530189999</t>
  </si>
  <si>
    <t>Основное мероприятие обеспечение реализации программы "Развитие ЖКХ и комфортная среда""</t>
  </si>
  <si>
    <t>4540100000</t>
  </si>
  <si>
    <t>4540181110</t>
  </si>
  <si>
    <t>4540181100</t>
  </si>
  <si>
    <t>4540181190</t>
  </si>
  <si>
    <t>Реализация мероприятий перечня проектов народных инициатив</t>
  </si>
  <si>
    <t>Муниципальная программа "Развитие культуры, спорта, молодежной политики "</t>
  </si>
  <si>
    <t>4610100000</t>
  </si>
  <si>
    <t>4610200000</t>
  </si>
  <si>
    <t>Основное мероприятие обеспечение деятельности досуговых центров</t>
  </si>
  <si>
    <t>4620100000</t>
  </si>
  <si>
    <t>110</t>
  </si>
  <si>
    <t xml:space="preserve">Основное мероприятие программы организация досуга жителей </t>
  </si>
  <si>
    <t>4620200000</t>
  </si>
  <si>
    <t>Основное мероприятие обеспечение деятельности библиотек</t>
  </si>
  <si>
    <t>4630100000</t>
  </si>
  <si>
    <t>Подпрограмма "Обеспечение реализациимуниципальной программы "Развитие культуры, спорта и молодежной политики""</t>
  </si>
  <si>
    <t>Основное мероприятие организация деятельности казенного учреждения</t>
  </si>
  <si>
    <t>4650100000</t>
  </si>
  <si>
    <t>Администрация Червянского муниципального образования</t>
  </si>
  <si>
    <t xml:space="preserve">Сумма, руб.             2020 год                </t>
  </si>
  <si>
    <t>851</t>
  </si>
  <si>
    <t xml:space="preserve">Уплата прочих налогов, сборов </t>
  </si>
  <si>
    <t>7700489160</t>
  </si>
  <si>
    <t>Резервные средства администрации муниципального образования</t>
  </si>
  <si>
    <t>Прочая закупка товаров, работ и услуг</t>
  </si>
  <si>
    <t xml:space="preserve">Расходы на выплаты персоналу государственных (муниципальных)органов  </t>
  </si>
  <si>
    <t>Основное мероприятие Приобретение и размещение информационного материала</t>
  </si>
  <si>
    <t>4210100000</t>
  </si>
  <si>
    <t>4240100000</t>
  </si>
  <si>
    <t>Основное мероприятие Обеспечение охраны жизни, здоровья и имущества граждан, защита их законных интересов и прав на безопасное условия движения по дорогам и улицам поселения</t>
  </si>
  <si>
    <t xml:space="preserve">Основное мероприятие Обеспечение надежного и высокоэффективного наружнего освещения </t>
  </si>
  <si>
    <t>4310300000</t>
  </si>
  <si>
    <t>ДРУГИЕ ВОПРОСЫ В ОБЛАСТИ НАЦИОНАЛЬНОЙ ЭКОНОМИКИ</t>
  </si>
  <si>
    <t xml:space="preserve">Основное мероприятие Проведение конкурсов среди  субъектов  малого и среднего предпринимательства </t>
  </si>
  <si>
    <t>Подпрограмма "Благоустройство "</t>
  </si>
  <si>
    <t>Основное мероприятие Повышение уровня благоустройства территории</t>
  </si>
  <si>
    <t>4540500000</t>
  </si>
  <si>
    <t>Основное мероприятие Озеленение и благоустройство муниципального образования</t>
  </si>
  <si>
    <t>4540300000</t>
  </si>
  <si>
    <t>Основное мероприятие Организация и содержание  мест захоронений</t>
  </si>
  <si>
    <t>4540400000</t>
  </si>
  <si>
    <t>Муниципальная программа "Эффективтивное муниципальное управление "</t>
  </si>
  <si>
    <t>4140100000</t>
  </si>
  <si>
    <t xml:space="preserve">Муниципальная программа "Развитие культуры, спорта, молодежной политики " </t>
  </si>
  <si>
    <t>Основное мероприятие" Подготовка.переподготовка (повышение квалификации) кадров"</t>
  </si>
  <si>
    <t xml:space="preserve">Основное мероприятие программы содействие включению молодежи в социально-экономическую, общественно-политическую, культурную жизнь </t>
  </si>
  <si>
    <t>Основное мероприятие Создание условий для временного трудоустройства  детей и молодёжи в возрасте от 14 до 20 лет</t>
  </si>
  <si>
    <t>Основное мероприятие Профилактика наркомании токсикомании и алкоголизма</t>
  </si>
  <si>
    <t>4660100000</t>
  </si>
  <si>
    <t>112</t>
  </si>
  <si>
    <t xml:space="preserve">Реализация направлений расходов основного мероприятия, подпрограммы муниципальной программы, а также непрограммных расходов муниципальных органов </t>
  </si>
  <si>
    <t>ИТОГО</t>
  </si>
  <si>
    <t>Основное мероприятие "Пенсия за выслугу лет муниципальным   служащим "</t>
  </si>
  <si>
    <t>Муниципальная программа  «Эффективное муниципальное управление»</t>
  </si>
  <si>
    <t>1000</t>
  </si>
  <si>
    <t>4130100000</t>
  </si>
  <si>
    <t>Пособия,компенсации и иные социальные выплаты гражданам, кроме публичных  нормативных обязательств</t>
  </si>
  <si>
    <t>Подпрограмма "Госсударственная политика в сфере экономического развития Иркутской области</t>
  </si>
  <si>
    <t>4400189999</t>
  </si>
  <si>
    <t>4400100000</t>
  </si>
  <si>
    <t>Основное мероприятия Расходы на мероприятия по благоустройству и содержанию улиц МО</t>
  </si>
  <si>
    <t>Гражданская оборона</t>
  </si>
  <si>
    <t>Защита населения и территории от чрезвычайных ситуаций природного и техногенного характера, пожарная безопасность</t>
  </si>
  <si>
    <t>90А0151180</t>
  </si>
  <si>
    <t>90А0100000</t>
  </si>
  <si>
    <t>Прочие расходы</t>
  </si>
  <si>
    <t>Закупка энергетических ресурсов</t>
  </si>
  <si>
    <t>0101</t>
  </si>
  <si>
    <t>247</t>
  </si>
  <si>
    <t>880</t>
  </si>
  <si>
    <t>90А0173150</t>
  </si>
  <si>
    <t>Основное мероприятия Защита населения и территорий от ЧС природного и техногенного характер</t>
  </si>
  <si>
    <t xml:space="preserve">Дорожное хозяйство </t>
  </si>
  <si>
    <t>9000000000</t>
  </si>
  <si>
    <t xml:space="preserve">                                                                     Приложение 11</t>
  </si>
  <si>
    <t>Защита населения и территории от последствий ЧС природного и техногенного хаактера, гражданская оборона, пожарная безопасность</t>
  </si>
  <si>
    <t>Привлечение кредитов от кредитных организаций в валюте Российской Федерации</t>
  </si>
  <si>
    <t>Погашение бюджетами сельских поселений кредитов от кредитных организаций в валюте Российской Федерации</t>
  </si>
  <si>
    <t>001 01 03 01 00 00 0000 000</t>
  </si>
  <si>
    <t>001 01 03 00 00 00 0000 000</t>
  </si>
  <si>
    <t>Привлечение бюджетных кредитов от других бюджетов бюджетной системы Российской Федерации в валюте Российской Федерации</t>
  </si>
  <si>
    <t>001 01 03 01 00 00 0000 700</t>
  </si>
  <si>
    <t>001 01 03 01 00 10 0000 710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</si>
  <si>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</si>
  <si>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001 01 03 01 00 00 0000 800</t>
  </si>
  <si>
    <t>001 01 03 01 00 10 0000 810</t>
  </si>
  <si>
    <t>Погашение бюджетами сельских поселений кредитов  от других бюджетов бюджетной системы Российской Федерации в валюте Российской Федерации</t>
  </si>
  <si>
    <t>Иные источники внутреннего финансирования дефицитов бюджетов</t>
  </si>
  <si>
    <t>001 01 06 00 00 00 0000 000</t>
  </si>
  <si>
    <t>Увеличение прочих остатков денежных средств бюджетов сельских поселений</t>
  </si>
  <si>
    <t>Уменьшение прочих остатков денежных средств бюджетов сельских поселений</t>
  </si>
  <si>
    <t>ОХРАНА ОКРУЖАЮЩЕЙ СРЕДЫ</t>
  </si>
  <si>
    <t>0600</t>
  </si>
  <si>
    <t>0605</t>
  </si>
  <si>
    <t>Другие вопросы в области охраны окружающей среды</t>
  </si>
  <si>
    <t>6500000000</t>
  </si>
  <si>
    <t>65001S2971</t>
  </si>
  <si>
    <t>Средства областного и местного бюджетов в целях софинансирования расходных обязательств на создания мест (площадок) накопления твердых коммунальных отходов</t>
  </si>
  <si>
    <t>9020189999</t>
  </si>
  <si>
    <t>Муниципальная программа "Охрана окружающей среды"</t>
  </si>
  <si>
    <t>Основное мероприятие "Создание мест (площадок) накопления твердых коммунальных отходов"</t>
  </si>
  <si>
    <t>6500100000</t>
  </si>
  <si>
    <t>Привлечение сельских поселений кредитов от кредитных организаций в валюте Российской Федерации</t>
  </si>
  <si>
    <t>000 01 05 02 01 00 0000 610</t>
  </si>
  <si>
    <t>Уменьшение прочих остатков денежных средств бюджетов</t>
  </si>
  <si>
    <t>2024 г</t>
  </si>
  <si>
    <t>2025 г</t>
  </si>
  <si>
    <t>Основное мероприятие Повышения уровня защиты населения и территории от пожаров</t>
  </si>
  <si>
    <t xml:space="preserve">Реализация направлений расходов основного мероприятия муниципальной программы Червянского муниципального образования, а так же непрограммным направлениям расходов органов местного самоуправления Червянского муниципального образования </t>
  </si>
  <si>
    <t>основное мероприятие Проведение конкурсов среди субьектов малого и среднего предпринимательства</t>
  </si>
  <si>
    <t>Основное мероприятие содействие включения молодежи в социально-экономическую, общественно-политическую культурную жизнь</t>
  </si>
  <si>
    <t>Основное мероприятие "Создание условий для временного трудоустройства детей и молодежи в возрасте от 14 до 20 лет</t>
  </si>
  <si>
    <t>Обеспечение деятельности досуговых центров</t>
  </si>
  <si>
    <t>Расходы на обеспечение деятельности муниципальных учреждений, находящихся в ведении Червянского МО</t>
  </si>
  <si>
    <t>Основное мероприятие "Обеспечение надежного и высокоэффективного наружнего освещение"</t>
  </si>
  <si>
    <r>
      <t>О</t>
    </r>
    <r>
      <rPr>
        <b/>
        <sz val="18"/>
        <rFont val="Times New Roman"/>
        <family val="1"/>
        <charset val="204"/>
      </rPr>
      <t>сновное мероприятие "Организация досуга жителей"</t>
    </r>
  </si>
  <si>
    <t>Подпрограмма "Комплексные меры профилактики наркомании и других социально-негативных явлений"</t>
  </si>
  <si>
    <t>Основное мероприятие "Профилактика наркомании токсикомании и алкоголизма"</t>
  </si>
  <si>
    <t>312</t>
  </si>
  <si>
    <t>Обеспечение реализации  отдельных областных государственных полномочий, переданных отдельных полномочий Российской Федерации</t>
  </si>
  <si>
    <t>Государственная программа Иркутской области "Управление государственными финансами Иркутской области" на 2015-2020 годы</t>
  </si>
  <si>
    <t>Муниципальная  программа"Дороги местного значения" (дорожные фонды)</t>
  </si>
  <si>
    <t>Расходы за 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</si>
  <si>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 xml:space="preserve">Осуществление первичного воинского учета </t>
  </si>
  <si>
    <t>Расходы за 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</si>
  <si>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Осуществление отдельных областных государственных полномочий переданных отдельных  полномочий Российской Федерации</t>
  </si>
  <si>
    <t>7700384190</t>
  </si>
  <si>
    <t>Сумма 2024 год</t>
  </si>
  <si>
    <t xml:space="preserve">Сумма, руб.             2024 год                </t>
  </si>
  <si>
    <t>И ПОДРАЗДЕЛАМ КЛАССИФИКАЦИИ РАСХОДОВ БЮДЖЕТОВ ЧЕРВЯНСКОГО МУНИЦИПАЛЬНОГО ОБРАЗОВАНИЯ НА 2024 ГОД.</t>
  </si>
  <si>
    <t xml:space="preserve"> НА 2024 ГОД.</t>
  </si>
  <si>
    <t>Сумма  на 2024 год</t>
  </si>
  <si>
    <t>Приложение № 7</t>
  </si>
  <si>
    <r>
      <t xml:space="preserve">ВЕДОМСТВЕННАЯ СТРУКТУРА РАСХОДОВ БЮДЖЕТА ЧЕРВЯНСКОГО МУНИЦИПАЛЬНОГО ОБРАЗОВАНИЯ НА 2024 ГОД </t>
    </r>
    <r>
      <rPr>
        <b/>
        <sz val="18"/>
        <color indexed="8"/>
        <rFont val="Times New Roman"/>
        <family val="1"/>
        <charset val="204"/>
      </rPr>
      <t>(по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r>
  </si>
  <si>
    <t xml:space="preserve">                                                                                                                                                            на 2024 год и на плановый период 2025 и 2026 годов.</t>
  </si>
  <si>
    <t>ИСТОЧНИКИ ВНУТРЕННЕГО ФИНАНСИРОВАНИЯ ДЕФИЦИТА БЮДЖЕТА ЧЕРВЯНСКОГО МУНИЦИПАЛЬНОГО ОБРАЗОВАНИЯ  НА 2024 ГОД И НА ПЛАНОВЫЙ ПЕРИОД 2025 и 2026 ГОДОВ</t>
  </si>
  <si>
    <t>2026 г</t>
  </si>
  <si>
    <t xml:space="preserve">             А.С. Рукосуев</t>
  </si>
  <si>
    <t>Основное мероприятие "Проведение  ремонта автомобильной дороги местного значения с. Червянка по улице Школьная"</t>
  </si>
  <si>
    <t>43102S2370</t>
  </si>
  <si>
    <t>Расходы за счет предоставления 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</si>
  <si>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Основное мероприятие "Проведение  ремонта автомобильной дороги местного значения           с. Червянка по улице Школьная"</t>
  </si>
  <si>
    <t>Приложение № 5</t>
  </si>
  <si>
    <t>к решению Думы Червянского муниципального образования</t>
  </si>
  <si>
    <t>от 29.12.2023г. № 53</t>
  </si>
  <si>
    <t xml:space="preserve">" О внесении изменения в решение Думы " О местном бюджете </t>
  </si>
  <si>
    <t xml:space="preserve">                                 Червянского муниципального образования  на 2024 год и на плановый период 2025 и 2026 годов"</t>
  </si>
  <si>
    <t xml:space="preserve">"О внесении изменения в решение Думы " О местном бюджете </t>
  </si>
  <si>
    <t xml:space="preserve">                                                                                                                      "О внесении изменения в решение Думы " О местном бюджете </t>
  </si>
  <si>
    <t>Приложение 9</t>
  </si>
  <si>
    <t xml:space="preserve"> "О внесении изенения в решение Думы "О местном бюджете Червянского муниципального образования"</t>
  </si>
  <si>
    <t xml:space="preserve">                                                                                                                            Червянского муниципального образования на 2024 год и на плановый период 2025 и 2026 годов.</t>
  </si>
  <si>
    <t>Приложение 11</t>
  </si>
  <si>
    <t xml:space="preserve">                             Приложение 3 </t>
  </si>
  <si>
    <t>Функционирование Правительства Российской Федерации, высших исполнительных органов субъектов Российской Федерации, местных администраций</t>
  </si>
  <si>
    <t>Приложение 5</t>
  </si>
  <si>
    <t xml:space="preserve">        Приложение 4</t>
  </si>
  <si>
    <t xml:space="preserve">                             Приложение 1</t>
  </si>
  <si>
    <t xml:space="preserve">                                                                                                                    к  Решению Думы № 64 от  12.08.2024г.</t>
  </si>
  <si>
    <t xml:space="preserve">                                                                                                               к  Решению Думы № 64 от  12.08.2024г.</t>
  </si>
  <si>
    <t xml:space="preserve">       к  Решению Думы № 64 от  12.08.2024г.</t>
  </si>
  <si>
    <t xml:space="preserve">                              к  Решению Думы № 64 от  12.08.2024г.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</si>
</sst>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quot;р.&quot;_-;\-* #,##0.00&quot;р.&quot;_-;_-* &quot;-&quot;??&quot;р.&quot;_-;_-@_-"/>
    <numFmt numFmtId="165" formatCode="_-* #,##0.00_р_._-;\-* #,##0.00_р_._-;_-* &quot;-&quot;??_р_._-;_-@_-"/>
    <numFmt numFmtId="166" formatCode="#,##0.0"/>
    <numFmt numFmtId="167" formatCode="_-* #,##0.0_р_._-;\-* #,##0.0_р_._-;_-* &quot;-&quot;??_р_._-;_-@_-"/>
    <numFmt numFmtId="168" formatCode="#,##0.00_ ;\-#,##0.00\ "/>
    <numFmt numFmtId="169" formatCode="#,##0.00_р_."/>
    <numFmt numFmtId="170" formatCode="#,##0.00&quot;р.&quot;"/>
    <numFmt numFmtId="171" formatCode="000000"/>
    <numFmt numFmtId="172" formatCode="?"/>
  </numFmts>
  <fonts count="46" x14ac:knownFonts="1">
    <font>
      <sz val="11"/>
      <color theme="1"/>
      <name val="Calibri"/>
      <family val="2"/>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b/>
      <sz val="12"/>
      <color indexed="10"/>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6"/>
      <color indexed="8"/>
      <name val="Calibri"/>
      <family val="2"/>
    </font>
    <font>
      <b/>
      <sz val="16"/>
      <color indexed="8"/>
      <name val="Calibri"/>
      <family val="2"/>
      <charset val="204"/>
    </font>
    <font>
      <sz val="11"/>
      <color theme="1"/>
      <name val="Calibri"/>
      <family val="2"/>
      <scheme val="minor"/>
    </font>
    <font>
      <sz val="12"/>
      <color theme="1"/>
      <name val="Times New Roman"/>
      <family val="1"/>
      <charset val="204"/>
    </font>
    <font>
      <b/>
      <sz val="12"/>
      <color theme="1"/>
      <name val="Times New Roman"/>
      <family val="1"/>
      <charset val="204"/>
    </font>
    <font>
      <vertAlign val="superscript"/>
      <sz val="12"/>
      <color theme="1"/>
      <name val="Times New Roman"/>
      <family val="1"/>
      <charset val="204"/>
    </font>
    <font>
      <sz val="14"/>
      <color theme="1"/>
      <name val="Times New Roman"/>
      <family val="1"/>
      <charset val="204"/>
    </font>
    <font>
      <b/>
      <sz val="11"/>
      <color theme="1"/>
      <name val="Calibri"/>
      <family val="2"/>
      <scheme val="minor"/>
    </font>
    <font>
      <sz val="11"/>
      <name val="Calibri"/>
      <family val="2"/>
      <scheme val="minor"/>
    </font>
    <font>
      <sz val="11"/>
      <color rgb="FF9C6500"/>
      <name val="Calibri"/>
      <family val="2"/>
      <charset val="204"/>
      <scheme val="minor"/>
    </font>
    <font>
      <b/>
      <sz val="12"/>
      <color rgb="FFFF0000"/>
      <name val="Times New Roman"/>
      <family val="1"/>
      <charset val="204"/>
    </font>
    <font>
      <sz val="12"/>
      <color rgb="FFFF0000"/>
      <name val="Times New Roman"/>
      <family val="1"/>
      <charset val="204"/>
    </font>
    <font>
      <b/>
      <sz val="9"/>
      <color theme="1"/>
      <name val="Times New Roman"/>
      <family val="1"/>
      <charset val="204"/>
    </font>
    <font>
      <b/>
      <sz val="11"/>
      <color indexed="8"/>
      <name val="Times New Roman"/>
      <family val="1"/>
      <charset val="204"/>
    </font>
    <font>
      <sz val="11"/>
      <color indexed="8"/>
      <name val="Times New Roman"/>
      <family val="1"/>
      <charset val="204"/>
    </font>
    <font>
      <sz val="11"/>
      <color theme="1"/>
      <name val="Times New Roman"/>
      <family val="1"/>
      <charset val="204"/>
    </font>
    <font>
      <b/>
      <sz val="11"/>
      <name val="Calibri"/>
      <family val="2"/>
      <scheme val="minor"/>
    </font>
    <font>
      <b/>
      <sz val="18"/>
      <color indexed="8"/>
      <name val="Times New Roman"/>
      <family val="1"/>
      <charset val="204"/>
    </font>
    <font>
      <b/>
      <sz val="12"/>
      <color indexed="0"/>
      <name val="Times New Roman"/>
      <family val="1"/>
      <charset val="204"/>
    </font>
    <font>
      <sz val="12"/>
      <color indexed="0"/>
      <name val="Times New Roman"/>
      <family val="1"/>
      <charset val="204"/>
    </font>
    <font>
      <sz val="16"/>
      <name val="Times New Roman"/>
      <family val="1"/>
      <charset val="204"/>
    </font>
    <font>
      <sz val="18"/>
      <name val="Times New Roman"/>
      <family val="1"/>
      <charset val="204"/>
    </font>
    <font>
      <b/>
      <sz val="18"/>
      <name val="Times New Roman"/>
      <family val="1"/>
      <charset val="204"/>
    </font>
    <font>
      <b/>
      <sz val="18"/>
      <name val="Arial Cyr"/>
      <charset val="204"/>
    </font>
    <font>
      <b/>
      <sz val="18"/>
      <color indexed="0"/>
      <name val="Times New Roman"/>
      <family val="1"/>
      <charset val="204"/>
    </font>
    <font>
      <sz val="18"/>
      <color indexed="0"/>
      <name val="Times New Roman"/>
      <family val="1"/>
      <charset val="204"/>
    </font>
    <font>
      <b/>
      <sz val="18"/>
      <color theme="1"/>
      <name val="Times New Roman"/>
      <family val="1"/>
      <charset val="204"/>
    </font>
    <font>
      <sz val="18"/>
      <color theme="1"/>
      <name val="Times New Roman"/>
      <family val="1"/>
      <charset val="204"/>
    </font>
    <font>
      <b/>
      <sz val="11"/>
      <name val="Times New Roman"/>
      <family val="1"/>
      <charset val="204"/>
    </font>
    <font>
      <sz val="16"/>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EB9C"/>
      </patternFill>
    </fill>
    <fill>
      <patternFill patternType="solid">
        <fgColor theme="0"/>
        <bgColor indexed="64"/>
      </patternFill>
    </fill>
    <fill>
      <patternFill patternType="solid">
        <fgColor rgb="FFFFFFFF"/>
        <bgColor indexed="64"/>
      </patternFill>
    </fill>
    <fill>
      <patternFill patternType="solid">
        <fgColor theme="0"/>
        <bgColor indexed="9"/>
      </patternFill>
    </fill>
    <fill>
      <patternFill patternType="solid">
        <fgColor rgb="FFFFFF00"/>
        <bgColor indexed="64"/>
      </patternFill>
    </fill>
    <fill>
      <patternFill patternType="solid">
        <fgColor rgb="FFFFFF00"/>
        <bgColor indexed="9"/>
      </patternFill>
    </fill>
    <fill>
      <patternFill patternType="solid">
        <fgColor rgb="FFFFFFCC"/>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right style="thin">
        <color indexed="8"/>
      </right>
      <top/>
      <bottom style="thin">
        <color indexed="64"/>
      </bottom>
      <diagonal/>
    </border>
  </borders>
  <cellStyleXfs count="5">
    <xf numFmtId="0" fontId="0" fillId="0" borderId="0"/>
    <xf numFmtId="0" fontId="5" fillId="0" borderId="0"/>
    <xf numFmtId="165" fontId="9" fillId="0" borderId="0" applyFont="0" applyFill="0" applyBorder="0" applyAlignment="0" applyProtection="0"/>
    <xf numFmtId="165" fontId="5" fillId="0" borderId="0" applyFont="0" applyFill="0" applyBorder="0" applyAlignment="0" applyProtection="0"/>
    <xf numFmtId="0" fontId="25" fillId="4" borderId="0" applyNumberFormat="0" applyBorder="0" applyAlignment="0" applyProtection="0"/>
  </cellStyleXfs>
  <cellXfs count="406">
    <xf numFmtId="0" fontId="0" fillId="0" borderId="0" xfId="0"/>
    <xf numFmtId="0" fontId="1" fillId="0" borderId="0" xfId="0" applyFont="1"/>
    <xf numFmtId="0" fontId="1" fillId="0" borderId="0" xfId="0" applyFont="1" applyAlignment="1">
      <alignment horizontal="right"/>
    </xf>
    <xf numFmtId="0" fontId="3" fillId="0" borderId="0" xfId="0" applyFont="1"/>
    <xf numFmtId="0" fontId="7" fillId="0" borderId="0" xfId="0" applyFont="1" applyFill="1" applyBorder="1"/>
    <xf numFmtId="167" fontId="7" fillId="0" borderId="0" xfId="2" applyNumberFormat="1" applyFont="1" applyFill="1" applyBorder="1" applyAlignment="1"/>
    <xf numFmtId="0" fontId="7" fillId="0" borderId="0" xfId="0" applyFont="1" applyFill="1" applyBorder="1" applyAlignment="1">
      <alignment horizontal="center"/>
    </xf>
    <xf numFmtId="0" fontId="10" fillId="0" borderId="0" xfId="0" applyNumberFormat="1" applyFont="1" applyFill="1" applyBorder="1" applyAlignment="1">
      <alignment horizontal="center" vertical="top" wrapText="1" readingOrder="1"/>
    </xf>
    <xf numFmtId="0" fontId="11" fillId="0" borderId="0" xfId="0" applyNumberFormat="1" applyFont="1" applyFill="1" applyBorder="1" applyAlignment="1">
      <alignment horizontal="right" vertical="top" wrapText="1" readingOrder="1"/>
    </xf>
    <xf numFmtId="0" fontId="10" fillId="3" borderId="3" xfId="0" applyNumberFormat="1" applyFont="1" applyFill="1" applyBorder="1" applyAlignment="1">
      <alignment horizontal="left" vertical="top" wrapText="1" readingOrder="1"/>
    </xf>
    <xf numFmtId="0" fontId="10" fillId="3" borderId="3" xfId="0" applyNumberFormat="1" applyFont="1" applyFill="1" applyBorder="1" applyAlignment="1">
      <alignment horizontal="center" vertical="center" wrapText="1" readingOrder="1"/>
    </xf>
    <xf numFmtId="167" fontId="10" fillId="3" borderId="3" xfId="2" applyNumberFormat="1" applyFont="1" applyFill="1" applyBorder="1" applyAlignment="1">
      <alignment horizontal="center" vertical="center" wrapText="1" readingOrder="1"/>
    </xf>
    <xf numFmtId="0" fontId="11" fillId="3" borderId="3" xfId="0" applyNumberFormat="1" applyFont="1" applyFill="1" applyBorder="1" applyAlignment="1">
      <alignment horizontal="left" vertical="top" wrapText="1" readingOrder="1"/>
    </xf>
    <xf numFmtId="0" fontId="11" fillId="3" borderId="3" xfId="0" applyNumberFormat="1" applyFont="1" applyFill="1" applyBorder="1" applyAlignment="1">
      <alignment horizontal="center" vertical="center" wrapText="1" readingOrder="1"/>
    </xf>
    <xf numFmtId="167" fontId="11" fillId="3" borderId="3" xfId="2" applyNumberFormat="1" applyFont="1" applyFill="1" applyBorder="1" applyAlignment="1">
      <alignment horizontal="center" vertical="center" wrapText="1" readingOrder="1"/>
    </xf>
    <xf numFmtId="0" fontId="7" fillId="0" borderId="0" xfId="0" applyFont="1" applyFill="1" applyBorder="1" applyAlignment="1">
      <alignment horizontal="right"/>
    </xf>
    <xf numFmtId="0" fontId="10" fillId="0" borderId="3" xfId="0" applyNumberFormat="1" applyFont="1" applyFill="1" applyBorder="1" applyAlignment="1">
      <alignment horizontal="center" vertical="center" wrapText="1" readingOrder="1"/>
    </xf>
    <xf numFmtId="49" fontId="11" fillId="3" borderId="3" xfId="0" applyNumberFormat="1" applyFont="1" applyFill="1" applyBorder="1" applyAlignment="1">
      <alignment horizontal="center" vertical="center" wrapText="1" readingOrder="1"/>
    </xf>
    <xf numFmtId="49" fontId="7" fillId="0" borderId="0" xfId="2" applyNumberFormat="1" applyFont="1" applyFill="1" applyBorder="1" applyAlignment="1"/>
    <xf numFmtId="49" fontId="7" fillId="0" borderId="0" xfId="0" applyNumberFormat="1" applyFont="1" applyFill="1" applyBorder="1"/>
    <xf numFmtId="49" fontId="11" fillId="0" borderId="0" xfId="0" applyNumberFormat="1" applyFont="1" applyFill="1" applyBorder="1" applyAlignment="1">
      <alignment horizontal="right" vertical="top" wrapText="1" readingOrder="1"/>
    </xf>
    <xf numFmtId="49" fontId="10" fillId="3" borderId="3" xfId="0" applyNumberFormat="1" applyFont="1" applyFill="1" applyBorder="1" applyAlignment="1">
      <alignment horizontal="center" vertical="center" wrapText="1" readingOrder="1"/>
    </xf>
    <xf numFmtId="0" fontId="7" fillId="2" borderId="2" xfId="0" applyFont="1" applyFill="1" applyBorder="1" applyAlignment="1">
      <alignment horizontal="left" vertical="top" wrapText="1"/>
    </xf>
    <xf numFmtId="39" fontId="12" fillId="3" borderId="3" xfId="2" applyNumberFormat="1" applyFont="1" applyFill="1" applyBorder="1" applyAlignment="1">
      <alignment horizontal="right" vertical="center" wrapText="1" readingOrder="1"/>
    </xf>
    <xf numFmtId="39" fontId="7" fillId="0" borderId="3" xfId="2" applyNumberFormat="1" applyFont="1" applyFill="1" applyBorder="1" applyAlignment="1">
      <alignment horizontal="right" vertical="center" wrapText="1" readingOrder="1"/>
    </xf>
    <xf numFmtId="168" fontId="7" fillId="0" borderId="0" xfId="0" applyNumberFormat="1" applyFont="1" applyFill="1" applyBorder="1" applyAlignment="1">
      <alignment horizontal="right"/>
    </xf>
    <xf numFmtId="169" fontId="7" fillId="0" borderId="0" xfId="0" applyNumberFormat="1" applyFont="1" applyFill="1" applyBorder="1" applyAlignment="1">
      <alignment horizontal="right"/>
    </xf>
    <xf numFmtId="39" fontId="7" fillId="0" borderId="2" xfId="2" applyNumberFormat="1" applyFont="1" applyFill="1" applyBorder="1" applyAlignment="1">
      <alignment horizontal="right" vertical="center" wrapText="1" readingOrder="1"/>
    </xf>
    <xf numFmtId="0" fontId="6" fillId="2" borderId="2" xfId="0" applyFont="1" applyFill="1" applyBorder="1" applyAlignment="1">
      <alignment horizontal="left" vertical="top" wrapText="1"/>
    </xf>
    <xf numFmtId="49" fontId="6" fillId="0" borderId="3" xfId="0" applyNumberFormat="1" applyFont="1" applyFill="1" applyBorder="1" applyAlignment="1">
      <alignment horizontal="center" vertical="center" wrapText="1" readingOrder="1"/>
    </xf>
    <xf numFmtId="0" fontId="6" fillId="0"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left" vertical="top" wrapText="1" readingOrder="1"/>
    </xf>
    <xf numFmtId="49" fontId="7" fillId="0"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left" vertical="top" wrapText="1" readingOrder="1"/>
    </xf>
    <xf numFmtId="49" fontId="6" fillId="3"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center" vertical="center" wrapText="1" readingOrder="1"/>
    </xf>
    <xf numFmtId="49" fontId="7" fillId="3"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left" vertical="top" wrapText="1" readingOrder="1"/>
    </xf>
    <xf numFmtId="39" fontId="7" fillId="3" borderId="3" xfId="2" applyNumberFormat="1" applyFont="1" applyFill="1" applyBorder="1" applyAlignment="1">
      <alignment horizontal="right" vertical="center" wrapText="1" readingOrder="1"/>
    </xf>
    <xf numFmtId="39" fontId="6" fillId="0" borderId="3" xfId="2" applyNumberFormat="1" applyFont="1" applyFill="1" applyBorder="1" applyAlignment="1">
      <alignment horizontal="right" vertical="center" wrapText="1" readingOrder="1"/>
    </xf>
    <xf numFmtId="39" fontId="6" fillId="3" borderId="3" xfId="2" applyNumberFormat="1" applyFont="1" applyFill="1" applyBorder="1" applyAlignment="1">
      <alignment horizontal="right" vertical="center" wrapText="1" readingOrder="1"/>
    </xf>
    <xf numFmtId="0" fontId="7" fillId="0" borderId="2" xfId="0" applyNumberFormat="1" applyFont="1" applyFill="1" applyBorder="1" applyAlignment="1">
      <alignment horizontal="left" vertical="top" wrapText="1" readingOrder="1"/>
    </xf>
    <xf numFmtId="0" fontId="7" fillId="0"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left" vertical="top" wrapText="1" readingOrder="1"/>
    </xf>
    <xf numFmtId="0" fontId="7" fillId="3" borderId="2"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right" vertical="top" wrapText="1" readingOrder="1"/>
    </xf>
    <xf numFmtId="49" fontId="8" fillId="0" borderId="0" xfId="0" applyNumberFormat="1" applyFont="1" applyFill="1" applyBorder="1" applyAlignment="1">
      <alignment horizontal="right" vertical="top" wrapText="1" readingOrder="1"/>
    </xf>
    <xf numFmtId="0" fontId="8" fillId="3" borderId="3" xfId="0" applyNumberFormat="1" applyFont="1" applyFill="1" applyBorder="1" applyAlignment="1">
      <alignment horizontal="left" vertical="top" wrapText="1" readingOrder="1"/>
    </xf>
    <xf numFmtId="0" fontId="1" fillId="2" borderId="0" xfId="1" applyFont="1" applyFill="1"/>
    <xf numFmtId="0" fontId="1" fillId="2" borderId="0" xfId="1" applyFont="1" applyFill="1" applyAlignment="1">
      <alignment horizontal="left" vertical="top"/>
    </xf>
    <xf numFmtId="0" fontId="15" fillId="0" borderId="0" xfId="0" applyFont="1"/>
    <xf numFmtId="3" fontId="1" fillId="0" borderId="2" xfId="0" applyNumberFormat="1" applyFont="1" applyFill="1" applyBorder="1" applyAlignment="1" applyProtection="1">
      <alignment vertical="top" wrapText="1"/>
      <protection locked="0"/>
    </xf>
    <xf numFmtId="3" fontId="2" fillId="2" borderId="2" xfId="0" applyNumberFormat="1" applyFont="1" applyFill="1" applyBorder="1" applyAlignment="1" applyProtection="1">
      <alignment horizontal="center" vertical="center" wrapText="1"/>
      <protection locked="0"/>
    </xf>
    <xf numFmtId="3" fontId="1" fillId="2" borderId="2" xfId="0" applyNumberFormat="1" applyFont="1" applyFill="1" applyBorder="1" applyAlignment="1" applyProtection="1">
      <alignment vertical="top" wrapText="1"/>
      <protection locked="0"/>
    </xf>
    <xf numFmtId="3" fontId="2" fillId="2" borderId="2" xfId="0" applyNumberFormat="1" applyFont="1" applyFill="1" applyBorder="1" applyAlignment="1" applyProtection="1">
      <alignment vertical="top" wrapText="1"/>
      <protection locked="0"/>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0" xfId="1" applyFont="1" applyFill="1" applyBorder="1" applyAlignment="1">
      <alignment horizontal="left" vertical="center" wrapText="1"/>
    </xf>
    <xf numFmtId="3" fontId="2" fillId="2" borderId="2" xfId="1" applyNumberFormat="1" applyFont="1" applyFill="1" applyBorder="1" applyAlignment="1" applyProtection="1">
      <alignment horizontal="center" vertical="top" wrapText="1"/>
      <protection locked="0"/>
    </xf>
    <xf numFmtId="0" fontId="0" fillId="0" borderId="0" xfId="0" applyAlignment="1">
      <alignment horizontal="center" vertical="center"/>
    </xf>
    <xf numFmtId="0" fontId="0" fillId="0" borderId="0" xfId="0" applyBorder="1"/>
    <xf numFmtId="0" fontId="16" fillId="0" borderId="0" xfId="0" applyFont="1"/>
    <xf numFmtId="0" fontId="17" fillId="0" borderId="0" xfId="0" applyFont="1"/>
    <xf numFmtId="0" fontId="16" fillId="0" borderId="2" xfId="0" applyFont="1" applyBorder="1"/>
    <xf numFmtId="0" fontId="17" fillId="0" borderId="2" xfId="0" applyFont="1" applyBorder="1"/>
    <xf numFmtId="0" fontId="7" fillId="3" borderId="3" xfId="0" applyFont="1" applyFill="1" applyBorder="1" applyAlignment="1">
      <alignment horizontal="center" vertical="center" wrapText="1" readingOrder="1"/>
    </xf>
    <xf numFmtId="0" fontId="6" fillId="3" borderId="3" xfId="0" applyFont="1" applyFill="1" applyBorder="1" applyAlignment="1">
      <alignment horizontal="left" vertical="top" wrapText="1" readingOrder="1"/>
    </xf>
    <xf numFmtId="0" fontId="6" fillId="3" borderId="2" xfId="0" applyNumberFormat="1" applyFont="1" applyFill="1" applyBorder="1" applyAlignment="1">
      <alignment horizontal="left" vertical="top" wrapText="1" readingOrder="1"/>
    </xf>
    <xf numFmtId="0" fontId="19" fillId="2" borderId="0" xfId="1" applyFont="1" applyFill="1"/>
    <xf numFmtId="0" fontId="19" fillId="2" borderId="0" xfId="1" applyFont="1" applyFill="1" applyAlignment="1"/>
    <xf numFmtId="0" fontId="18" fillId="0" borderId="0" xfId="0" applyFont="1"/>
    <xf numFmtId="0" fontId="19" fillId="2" borderId="0" xfId="1" applyFont="1" applyFill="1" applyAlignment="1">
      <alignment horizontal="right"/>
    </xf>
    <xf numFmtId="3" fontId="20" fillId="2" borderId="2" xfId="1" applyNumberFormat="1" applyFont="1" applyFill="1" applyBorder="1" applyAlignment="1" applyProtection="1">
      <alignment horizontal="left" vertical="top" wrapText="1"/>
      <protection locked="0"/>
    </xf>
    <xf numFmtId="3" fontId="20"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protection locked="0"/>
    </xf>
    <xf numFmtId="3" fontId="19"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indent="1"/>
      <protection locked="0"/>
    </xf>
    <xf numFmtId="3" fontId="19" fillId="2" borderId="2" xfId="1"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indent="1"/>
      <protection locked="0"/>
    </xf>
    <xf numFmtId="3" fontId="19" fillId="2" borderId="2" xfId="0"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protection locked="0"/>
    </xf>
    <xf numFmtId="3" fontId="19" fillId="2" borderId="2" xfId="0" applyNumberFormat="1" applyFont="1" applyFill="1" applyBorder="1" applyAlignment="1" applyProtection="1">
      <alignment horizontal="center" vertical="center" wrapText="1"/>
    </xf>
    <xf numFmtId="3" fontId="19" fillId="2" borderId="2" xfId="0" applyNumberFormat="1" applyFont="1" applyFill="1" applyBorder="1" applyAlignment="1" applyProtection="1">
      <alignment horizontal="left" vertical="top" wrapText="1" indent="3"/>
      <protection locked="0"/>
    </xf>
    <xf numFmtId="3" fontId="20" fillId="2" borderId="2" xfId="0" applyNumberFormat="1" applyFont="1" applyFill="1" applyBorder="1" applyAlignment="1" applyProtection="1">
      <alignment horizontal="left" vertical="top" wrapText="1"/>
    </xf>
    <xf numFmtId="3" fontId="20" fillId="2" borderId="2" xfId="0" applyNumberFormat="1" applyFont="1" applyFill="1" applyBorder="1" applyAlignment="1" applyProtection="1">
      <alignment horizontal="center" vertical="center" wrapText="1"/>
    </xf>
    <xf numFmtId="0" fontId="19" fillId="2" borderId="2" xfId="0" applyFont="1" applyFill="1" applyBorder="1" applyAlignment="1">
      <alignment horizontal="left" vertical="top" wrapText="1" indent="1"/>
    </xf>
    <xf numFmtId="0" fontId="19" fillId="2" borderId="2" xfId="0" applyFont="1" applyFill="1" applyBorder="1" applyAlignment="1">
      <alignment horizontal="left" vertical="top" wrapText="1" indent="2"/>
    </xf>
    <xf numFmtId="0" fontId="19" fillId="2" borderId="2" xfId="0" applyFont="1" applyFill="1" applyBorder="1" applyAlignment="1">
      <alignment horizontal="left" vertical="top" wrapText="1" indent="3"/>
    </xf>
    <xf numFmtId="0" fontId="19" fillId="0" borderId="2" xfId="0" applyFont="1" applyFill="1" applyBorder="1" applyAlignment="1">
      <alignment horizontal="left" vertical="top" wrapText="1" indent="1"/>
    </xf>
    <xf numFmtId="3" fontId="19" fillId="0" borderId="2" xfId="0" applyNumberFormat="1" applyFont="1" applyFill="1" applyBorder="1" applyAlignment="1" applyProtection="1">
      <alignment horizontal="center" vertical="center" wrapText="1"/>
    </xf>
    <xf numFmtId="0" fontId="19" fillId="0" borderId="2" xfId="0" applyFont="1" applyFill="1" applyBorder="1" applyAlignment="1">
      <alignment horizontal="left" vertical="top" wrapText="1" indent="2"/>
    </xf>
    <xf numFmtId="0" fontId="19" fillId="0" borderId="2" xfId="0" applyFont="1" applyFill="1" applyBorder="1" applyAlignment="1">
      <alignment horizontal="left" vertical="top" wrapText="1"/>
    </xf>
    <xf numFmtId="3" fontId="20" fillId="2" borderId="2" xfId="0" applyNumberFormat="1" applyFont="1" applyFill="1" applyBorder="1" applyAlignment="1" applyProtection="1">
      <alignment horizontal="left" vertical="top" wrapText="1"/>
      <protection locked="0"/>
    </xf>
    <xf numFmtId="167" fontId="19" fillId="2" borderId="0" xfId="3" applyNumberFormat="1" applyFont="1" applyFill="1"/>
    <xf numFmtId="0" fontId="22" fillId="0" borderId="0" xfId="0" applyFont="1" applyAlignment="1">
      <alignment horizontal="right"/>
    </xf>
    <xf numFmtId="0" fontId="22" fillId="0" borderId="0" xfId="0" applyFont="1"/>
    <xf numFmtId="0" fontId="23" fillId="0" borderId="0" xfId="0" applyFont="1"/>
    <xf numFmtId="49" fontId="8" fillId="3" borderId="3" xfId="0" applyNumberFormat="1" applyFont="1" applyFill="1" applyBorder="1" applyAlignment="1">
      <alignment horizontal="center" vertical="center" wrapText="1" readingOrder="1"/>
    </xf>
    <xf numFmtId="0" fontId="7" fillId="0" borderId="0" xfId="0" applyFont="1" applyFill="1" applyBorder="1"/>
    <xf numFmtId="0" fontId="24" fillId="0" borderId="0" xfId="0" applyFont="1"/>
    <xf numFmtId="0" fontId="6" fillId="0" borderId="0" xfId="0" applyNumberFormat="1" applyFont="1" applyFill="1" applyBorder="1" applyAlignment="1">
      <alignment horizontal="center" vertical="top" wrapText="1" readingOrder="1"/>
    </xf>
    <xf numFmtId="0" fontId="7" fillId="0" borderId="0" xfId="0" applyNumberFormat="1" applyFont="1" applyFill="1" applyBorder="1" applyAlignment="1">
      <alignment horizontal="right" vertical="top" wrapText="1" readingOrder="1"/>
    </xf>
    <xf numFmtId="49" fontId="7" fillId="0" borderId="0" xfId="0" applyNumberFormat="1" applyFont="1" applyFill="1" applyBorder="1" applyAlignment="1">
      <alignment horizontal="right" vertical="top" wrapText="1" readingOrder="1"/>
    </xf>
    <xf numFmtId="0" fontId="6" fillId="0" borderId="3" xfId="0" applyNumberFormat="1" applyFont="1" applyFill="1" applyBorder="1" applyAlignment="1">
      <alignment horizontal="left" vertical="top" wrapText="1" readingOrder="1"/>
    </xf>
    <xf numFmtId="0" fontId="24" fillId="0" borderId="0" xfId="0" applyFont="1" applyBorder="1"/>
    <xf numFmtId="0" fontId="6" fillId="5" borderId="3" xfId="4" applyNumberFormat="1" applyFont="1" applyFill="1" applyBorder="1" applyAlignment="1">
      <alignment horizontal="left" vertical="top" wrapText="1" readingOrder="1"/>
    </xf>
    <xf numFmtId="0" fontId="6" fillId="5" borderId="3" xfId="4" applyNumberFormat="1" applyFont="1" applyFill="1" applyBorder="1" applyAlignment="1">
      <alignment horizontal="center" vertical="center" wrapText="1" readingOrder="1"/>
    </xf>
    <xf numFmtId="49" fontId="6" fillId="5" borderId="3" xfId="4" applyNumberFormat="1" applyFont="1" applyFill="1" applyBorder="1" applyAlignment="1">
      <alignment horizontal="center" vertical="center" wrapText="1" readingOrder="1"/>
    </xf>
    <xf numFmtId="39" fontId="6" fillId="5" borderId="3" xfId="4" applyNumberFormat="1" applyFont="1" applyFill="1" applyBorder="1" applyAlignment="1">
      <alignment horizontal="right" vertical="center" wrapText="1" readingOrder="1"/>
    </xf>
    <xf numFmtId="0" fontId="6" fillId="0" borderId="0" xfId="0" applyFont="1"/>
    <xf numFmtId="0" fontId="7" fillId="5" borderId="3" xfId="4" applyNumberFormat="1" applyFont="1" applyFill="1" applyBorder="1" applyAlignment="1">
      <alignment horizontal="left" vertical="top" wrapText="1" readingOrder="1"/>
    </xf>
    <xf numFmtId="0" fontId="7" fillId="5" borderId="3" xfId="4" applyNumberFormat="1" applyFont="1" applyFill="1" applyBorder="1" applyAlignment="1">
      <alignment horizontal="center" vertical="center" wrapText="1" readingOrder="1"/>
    </xf>
    <xf numFmtId="49" fontId="7" fillId="5" borderId="3" xfId="4" applyNumberFormat="1" applyFont="1" applyFill="1" applyBorder="1" applyAlignment="1">
      <alignment horizontal="center" vertical="center" wrapText="1" readingOrder="1"/>
    </xf>
    <xf numFmtId="39" fontId="7" fillId="5" borderId="3" xfId="4" applyNumberFormat="1" applyFont="1" applyFill="1" applyBorder="1" applyAlignment="1">
      <alignment horizontal="right" vertical="center"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39" fontId="6" fillId="3" borderId="2" xfId="2" applyNumberFormat="1" applyFont="1" applyFill="1" applyBorder="1" applyAlignment="1">
      <alignment horizontal="right" vertical="center" wrapText="1" readingOrder="1"/>
    </xf>
    <xf numFmtId="39" fontId="24" fillId="0" borderId="0" xfId="0" applyNumberFormat="1" applyFont="1" applyBorder="1"/>
    <xf numFmtId="49" fontId="7" fillId="0" borderId="2" xfId="0" applyNumberFormat="1" applyFont="1" applyFill="1" applyBorder="1" applyAlignment="1">
      <alignment horizontal="center" vertical="center" wrapText="1" readingOrder="1"/>
    </xf>
    <xf numFmtId="39" fontId="7" fillId="3" borderId="2" xfId="2" applyNumberFormat="1" applyFont="1" applyFill="1" applyBorder="1" applyAlignment="1">
      <alignment horizontal="right" vertical="center" wrapText="1" readingOrder="1"/>
    </xf>
    <xf numFmtId="168" fontId="24" fillId="0" borderId="0" xfId="0" applyNumberFormat="1" applyFont="1" applyBorder="1"/>
    <xf numFmtId="0" fontId="6" fillId="3" borderId="2" xfId="0" applyNumberFormat="1" applyFont="1" applyFill="1" applyBorder="1" applyAlignment="1">
      <alignment horizontal="center" vertical="center" wrapText="1" readingOrder="1"/>
    </xf>
    <xf numFmtId="49" fontId="6" fillId="3" borderId="2" xfId="0" applyNumberFormat="1" applyFont="1" applyFill="1" applyBorder="1" applyAlignment="1">
      <alignment horizontal="center" vertical="center" wrapText="1" readingOrder="1"/>
    </xf>
    <xf numFmtId="49" fontId="7" fillId="3" borderId="2" xfId="0" applyNumberFormat="1" applyFont="1" applyFill="1" applyBorder="1" applyAlignment="1">
      <alignment horizontal="center" vertical="center" wrapText="1" readingOrder="1"/>
    </xf>
    <xf numFmtId="0" fontId="6" fillId="0" borderId="2" xfId="0" applyNumberFormat="1" applyFont="1" applyFill="1" applyBorder="1" applyAlignment="1">
      <alignment horizontal="left" vertical="top" wrapText="1" readingOrder="1"/>
    </xf>
    <xf numFmtId="164" fontId="26" fillId="0" borderId="0" xfId="0" applyNumberFormat="1" applyFont="1" applyFill="1" applyBorder="1" applyAlignment="1">
      <alignment horizontal="right"/>
    </xf>
    <xf numFmtId="170" fontId="26" fillId="0" borderId="0" xfId="0" applyNumberFormat="1" applyFont="1" applyFill="1" applyBorder="1" applyAlignment="1">
      <alignment horizontal="right"/>
    </xf>
    <xf numFmtId="0" fontId="27" fillId="2" borderId="0" xfId="1" applyFont="1" applyFill="1"/>
    <xf numFmtId="0" fontId="27" fillId="0" borderId="0" xfId="0" applyFont="1" applyFill="1" applyBorder="1" applyAlignment="1">
      <alignment horizontal="center"/>
    </xf>
    <xf numFmtId="0" fontId="27" fillId="0" borderId="0" xfId="0" applyFont="1" applyFill="1" applyBorder="1" applyAlignment="1">
      <alignment horizontal="right"/>
    </xf>
    <xf numFmtId="166" fontId="20" fillId="2" borderId="2" xfId="1" applyNumberFormat="1" applyFont="1" applyFill="1" applyBorder="1" applyAlignment="1">
      <alignment horizontal="center" vertical="center"/>
    </xf>
    <xf numFmtId="166" fontId="19" fillId="2" borderId="2" xfId="1" applyNumberFormat="1" applyFont="1" applyFill="1" applyBorder="1" applyAlignment="1">
      <alignment horizontal="center" vertical="center"/>
    </xf>
    <xf numFmtId="166" fontId="19" fillId="0" borderId="2" xfId="1" applyNumberFormat="1" applyFont="1" applyFill="1" applyBorder="1" applyAlignment="1">
      <alignment horizontal="center" vertical="center"/>
    </xf>
    <xf numFmtId="166" fontId="19" fillId="2" borderId="2" xfId="0" applyNumberFormat="1" applyFont="1" applyFill="1" applyBorder="1" applyAlignment="1">
      <alignment horizontal="center" vertical="center"/>
    </xf>
    <xf numFmtId="166" fontId="19" fillId="0" borderId="2" xfId="0" applyNumberFormat="1" applyFont="1" applyFill="1" applyBorder="1" applyAlignment="1">
      <alignment horizontal="center" vertical="center"/>
    </xf>
    <xf numFmtId="166" fontId="20" fillId="2" borderId="2" xfId="0" applyNumberFormat="1" applyFont="1" applyFill="1" applyBorder="1" applyAlignment="1">
      <alignment horizontal="center" vertical="center"/>
    </xf>
    <xf numFmtId="0" fontId="28" fillId="6" borderId="2" xfId="0" applyFont="1" applyFill="1" applyBorder="1" applyAlignment="1">
      <alignment vertical="top" wrapText="1"/>
    </xf>
    <xf numFmtId="2" fontId="7" fillId="0" borderId="0" xfId="0" applyNumberFormat="1" applyFont="1"/>
    <xf numFmtId="167" fontId="8" fillId="3" borderId="3" xfId="2" applyNumberFormat="1" applyFont="1" applyFill="1" applyBorder="1" applyAlignment="1">
      <alignment horizontal="center" vertical="center" wrapText="1" readingOrder="1"/>
    </xf>
    <xf numFmtId="0" fontId="7" fillId="5" borderId="3" xfId="0" applyNumberFormat="1" applyFont="1" applyFill="1" applyBorder="1" applyAlignment="1">
      <alignment horizontal="left" vertical="top" wrapText="1" readingOrder="1"/>
    </xf>
    <xf numFmtId="49" fontId="7" fillId="7" borderId="3" xfId="0" applyNumberFormat="1" applyFont="1" applyFill="1" applyBorder="1" applyAlignment="1">
      <alignment horizontal="center" vertical="center" wrapText="1" readingOrder="1"/>
    </xf>
    <xf numFmtId="0" fontId="11" fillId="7" borderId="2" xfId="0" applyNumberFormat="1" applyFont="1" applyFill="1" applyBorder="1" applyAlignment="1">
      <alignment horizontal="center" vertical="center" wrapText="1" readingOrder="1"/>
    </xf>
    <xf numFmtId="0" fontId="7" fillId="7" borderId="3" xfId="0" applyNumberFormat="1" applyFont="1" applyFill="1" applyBorder="1" applyAlignment="1">
      <alignment horizontal="center" vertical="center" wrapText="1" readingOrder="1"/>
    </xf>
    <xf numFmtId="39" fontId="7" fillId="7" borderId="3" xfId="2" applyNumberFormat="1" applyFont="1" applyFill="1" applyBorder="1" applyAlignment="1">
      <alignment horizontal="right" vertical="center" wrapText="1" readingOrder="1"/>
    </xf>
    <xf numFmtId="0" fontId="0" fillId="5" borderId="0" xfId="0" applyFill="1"/>
    <xf numFmtId="0" fontId="10" fillId="7" borderId="3" xfId="0" applyNumberFormat="1" applyFont="1" applyFill="1" applyBorder="1" applyAlignment="1">
      <alignment horizontal="left" vertical="top" wrapText="1" readingOrder="1"/>
    </xf>
    <xf numFmtId="49" fontId="6" fillId="7" borderId="3" xfId="0" applyNumberFormat="1" applyFont="1" applyFill="1" applyBorder="1" applyAlignment="1">
      <alignment horizontal="center" vertical="center" wrapText="1" readingOrder="1"/>
    </xf>
    <xf numFmtId="0" fontId="6" fillId="7" borderId="3" xfId="0" applyNumberFormat="1" applyFont="1" applyFill="1" applyBorder="1" applyAlignment="1">
      <alignment horizontal="center" vertical="center" wrapText="1" readingOrder="1"/>
    </xf>
    <xf numFmtId="39" fontId="6" fillId="7" borderId="3" xfId="2" applyNumberFormat="1" applyFont="1" applyFill="1" applyBorder="1" applyAlignment="1">
      <alignment horizontal="right" vertical="center" wrapText="1" readingOrder="1"/>
    </xf>
    <xf numFmtId="0" fontId="11" fillId="7" borderId="2" xfId="0" applyNumberFormat="1" applyFont="1" applyFill="1" applyBorder="1" applyAlignment="1">
      <alignment horizontal="left" vertical="top" wrapText="1" readingOrder="1"/>
    </xf>
    <xf numFmtId="0" fontId="19" fillId="6" borderId="2" xfId="0" applyFont="1" applyFill="1" applyBorder="1" applyAlignment="1">
      <alignment vertical="top" wrapText="1"/>
    </xf>
    <xf numFmtId="1" fontId="20" fillId="2" borderId="1" xfId="1"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readingOrder="1"/>
    </xf>
    <xf numFmtId="0" fontId="29" fillId="3" borderId="3" xfId="0" applyNumberFormat="1" applyFont="1" applyFill="1" applyBorder="1" applyAlignment="1">
      <alignment horizontal="left" vertical="top" wrapText="1" readingOrder="1"/>
    </xf>
    <xf numFmtId="0" fontId="30" fillId="3" borderId="3" xfId="0" applyNumberFormat="1" applyFont="1" applyFill="1" applyBorder="1" applyAlignment="1">
      <alignment horizontal="left" vertical="top" wrapText="1" readingOrder="1"/>
    </xf>
    <xf numFmtId="0" fontId="29" fillId="0" borderId="3" xfId="0" applyNumberFormat="1" applyFont="1" applyFill="1" applyBorder="1" applyAlignment="1">
      <alignment horizontal="center" vertical="center" readingOrder="1"/>
    </xf>
    <xf numFmtId="0" fontId="31" fillId="6" borderId="2" xfId="0" applyFont="1" applyFill="1" applyBorder="1" applyAlignment="1">
      <alignment vertical="top" wrapText="1"/>
    </xf>
    <xf numFmtId="0" fontId="32" fillId="0" borderId="0" xfId="0" applyFont="1"/>
    <xf numFmtId="0" fontId="30" fillId="3" borderId="3" xfId="0" applyNumberFormat="1" applyFont="1" applyFill="1" applyBorder="1" applyAlignment="1">
      <alignment horizontal="left" vertical="center" wrapText="1" readingOrder="1"/>
    </xf>
    <xf numFmtId="0" fontId="29" fillId="8" borderId="3" xfId="0" applyNumberFormat="1" applyFont="1" applyFill="1" applyBorder="1" applyAlignment="1">
      <alignment horizontal="center" vertical="center" readingOrder="1"/>
    </xf>
    <xf numFmtId="49" fontId="6" fillId="8" borderId="3" xfId="0" applyNumberFormat="1" applyFont="1" applyFill="1" applyBorder="1" applyAlignment="1">
      <alignment horizontal="center" vertical="center" wrapText="1" readingOrder="1"/>
    </xf>
    <xf numFmtId="39" fontId="6" fillId="9" borderId="3" xfId="2" applyNumberFormat="1" applyFont="1" applyFill="1" applyBorder="1" applyAlignment="1">
      <alignment horizontal="center" vertical="center" wrapText="1" readingOrder="1"/>
    </xf>
    <xf numFmtId="39" fontId="7" fillId="9" borderId="3" xfId="2" applyNumberFormat="1" applyFont="1" applyFill="1" applyBorder="1" applyAlignment="1">
      <alignment horizontal="center" vertical="center" wrapText="1" readingOrder="1"/>
    </xf>
    <xf numFmtId="39" fontId="7" fillId="8" borderId="3" xfId="2" applyNumberFormat="1" applyFont="1" applyFill="1" applyBorder="1" applyAlignment="1">
      <alignment horizontal="center" vertical="center" wrapText="1" readingOrder="1"/>
    </xf>
    <xf numFmtId="4" fontId="6" fillId="9" borderId="3" xfId="0" applyNumberFormat="1" applyFont="1" applyFill="1" applyBorder="1" applyAlignment="1">
      <alignment horizontal="center" vertical="center" wrapText="1" readingOrder="1"/>
    </xf>
    <xf numFmtId="39" fontId="6" fillId="8" borderId="3" xfId="2" applyNumberFormat="1" applyFont="1" applyFill="1" applyBorder="1" applyAlignment="1">
      <alignment horizontal="center" vertical="center" wrapText="1" readingOrder="1"/>
    </xf>
    <xf numFmtId="39" fontId="6" fillId="8" borderId="3" xfId="4" applyNumberFormat="1" applyFont="1" applyFill="1" applyBorder="1" applyAlignment="1">
      <alignment horizontal="center" vertical="center" wrapText="1" readingOrder="1"/>
    </xf>
    <xf numFmtId="39" fontId="7" fillId="8" borderId="3" xfId="4" applyNumberFormat="1" applyFont="1" applyFill="1" applyBorder="1" applyAlignment="1">
      <alignment horizontal="center" vertical="center" wrapText="1" readingOrder="1"/>
    </xf>
    <xf numFmtId="0" fontId="7" fillId="2" borderId="2" xfId="0" applyFont="1" applyFill="1" applyBorder="1" applyAlignment="1">
      <alignment vertical="top" wrapText="1"/>
    </xf>
    <xf numFmtId="4" fontId="30" fillId="9" borderId="3" xfId="0" applyNumberFormat="1" applyFont="1" applyFill="1" applyBorder="1" applyAlignment="1">
      <alignment horizontal="right" vertical="center" wrapText="1" readingOrder="1"/>
    </xf>
    <xf numFmtId="2" fontId="29" fillId="9" borderId="3" xfId="0" applyNumberFormat="1" applyFont="1" applyFill="1" applyBorder="1" applyAlignment="1">
      <alignment horizontal="right" vertical="center" wrapText="1" readingOrder="1"/>
    </xf>
    <xf numFmtId="2" fontId="29"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center" vertical="center" wrapText="1" readingOrder="1"/>
    </xf>
    <xf numFmtId="4" fontId="29" fillId="9" borderId="3" xfId="2" applyNumberFormat="1" applyFont="1" applyFill="1" applyBorder="1" applyAlignment="1">
      <alignment horizontal="center" vertical="center" wrapText="1" readingOrder="1"/>
    </xf>
    <xf numFmtId="4" fontId="30"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right" vertical="center" wrapText="1" readingOrder="1"/>
    </xf>
    <xf numFmtId="4" fontId="29" fillId="9" borderId="3" xfId="2" applyNumberFormat="1" applyFont="1" applyFill="1" applyBorder="1" applyAlignment="1">
      <alignment horizontal="right" vertical="center" wrapText="1" readingOrder="1"/>
    </xf>
    <xf numFmtId="0" fontId="7" fillId="5" borderId="2" xfId="0" applyFont="1" applyFill="1" applyBorder="1" applyAlignment="1">
      <alignment vertical="top" wrapText="1"/>
    </xf>
    <xf numFmtId="49" fontId="7" fillId="0" borderId="0" xfId="2" applyNumberFormat="1" applyFont="1" applyFill="1" applyBorder="1" applyAlignment="1">
      <alignment horizontal="center"/>
    </xf>
    <xf numFmtId="0" fontId="1" fillId="2" borderId="0" xfId="1" applyFont="1" applyFill="1" applyAlignment="1">
      <alignment horizontal="center" vertical="top"/>
    </xf>
    <xf numFmtId="0" fontId="29" fillId="0" borderId="3" xfId="0" applyNumberFormat="1" applyFont="1" applyFill="1" applyBorder="1" applyAlignment="1">
      <alignment horizontal="center" vertical="center" wrapText="1" readingOrder="1"/>
    </xf>
    <xf numFmtId="0" fontId="30" fillId="0" borderId="3" xfId="0" applyNumberFormat="1" applyFont="1" applyFill="1" applyBorder="1" applyAlignment="1">
      <alignment horizontal="center" vertical="center" wrapText="1" readingOrder="1"/>
    </xf>
    <xf numFmtId="4" fontId="30" fillId="0" borderId="3" xfId="0" applyNumberFormat="1" applyFont="1" applyFill="1" applyBorder="1" applyAlignment="1">
      <alignment horizontal="right" vertical="center" wrapText="1" readingOrder="1"/>
    </xf>
    <xf numFmtId="49" fontId="30" fillId="0" borderId="3" xfId="0" applyNumberFormat="1" applyFont="1" applyFill="1" applyBorder="1" applyAlignment="1">
      <alignment horizontal="center" vertical="center" wrapText="1" readingOrder="1"/>
    </xf>
    <xf numFmtId="4" fontId="30" fillId="0" borderId="3" xfId="2" applyNumberFormat="1" applyFont="1" applyFill="1" applyBorder="1" applyAlignment="1">
      <alignment horizontal="right" vertical="center" wrapText="1" readingOrder="1"/>
    </xf>
    <xf numFmtId="49" fontId="29" fillId="0" borderId="3" xfId="0" applyNumberFormat="1" applyFont="1" applyFill="1" applyBorder="1" applyAlignment="1">
      <alignment horizontal="center" vertical="center" wrapText="1" readingOrder="1"/>
    </xf>
    <xf numFmtId="4" fontId="29" fillId="0" borderId="3" xfId="0" applyNumberFormat="1" applyFont="1" applyFill="1" applyBorder="1" applyAlignment="1">
      <alignment horizontal="right" vertical="center" wrapText="1" readingOrder="1"/>
    </xf>
    <xf numFmtId="171" fontId="30" fillId="0" borderId="3" xfId="0" applyNumberFormat="1" applyFont="1" applyFill="1" applyBorder="1" applyAlignment="1">
      <alignment horizontal="center" vertical="center" wrapText="1" readingOrder="1"/>
    </xf>
    <xf numFmtId="0" fontId="4" fillId="0" borderId="2" xfId="0" applyFont="1" applyFill="1" applyBorder="1" applyAlignment="1">
      <alignment horizontal="center" vertical="center"/>
    </xf>
    <xf numFmtId="169" fontId="15" fillId="0" borderId="2" xfId="0" applyNumberFormat="1" applyFont="1" applyFill="1" applyBorder="1" applyAlignment="1">
      <alignment horizontal="center" vertical="center"/>
    </xf>
    <xf numFmtId="169" fontId="14" fillId="0" borderId="2" xfId="0" applyNumberFormat="1" applyFont="1" applyFill="1" applyBorder="1" applyAlignment="1">
      <alignment horizontal="center" vertical="center"/>
    </xf>
    <xf numFmtId="4" fontId="29" fillId="0" borderId="3" xfId="0" applyNumberFormat="1" applyFont="1" applyFill="1" applyBorder="1" applyAlignment="1">
      <alignment vertical="center" wrapText="1" readingOrder="1"/>
    </xf>
    <xf numFmtId="2" fontId="30" fillId="0" borderId="3" xfId="0" applyNumberFormat="1" applyFont="1" applyFill="1" applyBorder="1" applyAlignment="1">
      <alignment horizontal="right" vertical="center" wrapText="1" readingOrder="1"/>
    </xf>
    <xf numFmtId="0" fontId="1" fillId="0" borderId="0" xfId="0" applyFont="1" applyFill="1" applyBorder="1"/>
    <xf numFmtId="49" fontId="6"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left" vertical="top" wrapText="1"/>
    </xf>
    <xf numFmtId="49" fontId="6" fillId="5" borderId="2" xfId="0" applyNumberFormat="1" applyFont="1" applyFill="1" applyBorder="1" applyAlignment="1">
      <alignment horizontal="left" vertical="center" wrapText="1"/>
    </xf>
    <xf numFmtId="0" fontId="20" fillId="5" borderId="2" xfId="0" applyFont="1" applyFill="1" applyBorder="1" applyAlignment="1">
      <alignment vertical="top" wrapText="1"/>
    </xf>
    <xf numFmtId="0" fontId="6" fillId="0" borderId="2" xfId="0" applyFont="1" applyBorder="1" applyAlignment="1">
      <alignment horizontal="left" wrapText="1"/>
    </xf>
    <xf numFmtId="0" fontId="35" fillId="0" borderId="2" xfId="0" applyNumberFormat="1" applyFont="1" applyFill="1" applyBorder="1" applyAlignment="1">
      <alignment horizontal="justify" vertical="center" wrapText="1"/>
    </xf>
    <xf numFmtId="49" fontId="35" fillId="0" borderId="2" xfId="0" applyNumberFormat="1" applyFont="1" applyFill="1" applyBorder="1" applyAlignment="1">
      <alignment horizontal="center" vertical="center" wrapText="1"/>
    </xf>
    <xf numFmtId="0" fontId="7" fillId="0" borderId="2" xfId="0" applyFont="1" applyBorder="1" applyAlignment="1">
      <alignment vertical="top" wrapText="1"/>
    </xf>
    <xf numFmtId="0" fontId="7" fillId="0" borderId="2" xfId="0" applyFont="1" applyBorder="1" applyAlignment="1">
      <alignment wrapText="1"/>
    </xf>
    <xf numFmtId="0" fontId="39" fillId="0" borderId="2" xfId="0" applyFont="1" applyBorder="1" applyAlignment="1">
      <alignment horizontal="center"/>
    </xf>
    <xf numFmtId="0" fontId="38" fillId="0" borderId="2" xfId="0" applyFont="1" applyBorder="1" applyAlignment="1">
      <alignment horizontal="left" wrapText="1"/>
    </xf>
    <xf numFmtId="4" fontId="39" fillId="0" borderId="2" xfId="0" applyNumberFormat="1" applyFont="1" applyBorder="1" applyAlignment="1">
      <alignment horizontal="right"/>
    </xf>
    <xf numFmtId="0" fontId="40" fillId="0" borderId="2" xfId="0" applyNumberFormat="1" applyFont="1" applyFill="1" applyBorder="1" applyAlignment="1">
      <alignment horizontal="justify" vertical="center" wrapText="1"/>
    </xf>
    <xf numFmtId="0" fontId="38" fillId="0" borderId="2" xfId="0" applyFont="1" applyBorder="1" applyAlignment="1">
      <alignment horizontal="center"/>
    </xf>
    <xf numFmtId="4" fontId="38" fillId="0" borderId="2" xfId="0" applyNumberFormat="1" applyFont="1" applyBorder="1" applyAlignment="1">
      <alignment horizontal="right"/>
    </xf>
    <xf numFmtId="0" fontId="41" fillId="0" borderId="2" xfId="0" applyNumberFormat="1" applyFont="1" applyFill="1" applyBorder="1" applyAlignment="1">
      <alignment horizontal="justify" vertical="center" wrapText="1"/>
    </xf>
    <xf numFmtId="0" fontId="37" fillId="0" borderId="2" xfId="0" applyFont="1" applyBorder="1" applyAlignment="1">
      <alignment horizontal="center"/>
    </xf>
    <xf numFmtId="4" fontId="37" fillId="0" borderId="2" xfId="0" applyNumberFormat="1" applyFont="1" applyBorder="1" applyAlignment="1">
      <alignment horizontal="right"/>
    </xf>
    <xf numFmtId="0" fontId="38" fillId="0" borderId="2" xfId="0" applyFont="1" applyBorder="1" applyAlignment="1">
      <alignment horizontal="left"/>
    </xf>
    <xf numFmtId="0" fontId="37" fillId="0" borderId="2" xfId="0" applyFont="1" applyBorder="1" applyAlignment="1">
      <alignment vertical="top" wrapText="1"/>
    </xf>
    <xf numFmtId="49" fontId="37" fillId="2" borderId="2" xfId="0" applyNumberFormat="1" applyFont="1" applyFill="1" applyBorder="1" applyAlignment="1">
      <alignment vertical="top" wrapText="1"/>
    </xf>
    <xf numFmtId="4" fontId="37" fillId="2" borderId="2" xfId="0" applyNumberFormat="1" applyFont="1" applyFill="1" applyBorder="1" applyAlignment="1">
      <alignment vertical="top" wrapText="1"/>
    </xf>
    <xf numFmtId="49" fontId="38" fillId="0" borderId="2" xfId="0" applyNumberFormat="1" applyFont="1" applyBorder="1" applyAlignment="1">
      <alignment horizontal="left"/>
    </xf>
    <xf numFmtId="49" fontId="37" fillId="0" borderId="2" xfId="0" applyNumberFormat="1" applyFont="1" applyBorder="1" applyAlignment="1">
      <alignment horizontal="left"/>
    </xf>
    <xf numFmtId="0" fontId="37" fillId="0" borderId="2" xfId="0" applyFont="1" applyBorder="1" applyAlignment="1">
      <alignment wrapText="1"/>
    </xf>
    <xf numFmtId="0" fontId="37" fillId="0" borderId="2" xfId="0" applyFont="1" applyBorder="1"/>
    <xf numFmtId="4" fontId="7" fillId="9" borderId="5" xfId="0" applyNumberFormat="1" applyFont="1" applyFill="1" applyBorder="1" applyAlignment="1">
      <alignment horizontal="center" vertical="center" wrapText="1" readingOrder="1"/>
    </xf>
    <xf numFmtId="0" fontId="38" fillId="5" borderId="2" xfId="0" applyFont="1" applyFill="1" applyBorder="1" applyAlignment="1">
      <alignment wrapText="1"/>
    </xf>
    <xf numFmtId="49" fontId="37" fillId="5" borderId="2" xfId="0" applyNumberFormat="1" applyFont="1" applyFill="1" applyBorder="1" applyAlignment="1">
      <alignment horizontal="left" vertical="top" wrapText="1"/>
    </xf>
    <xf numFmtId="49" fontId="38" fillId="5" borderId="2" xfId="0" applyNumberFormat="1" applyFont="1" applyFill="1" applyBorder="1" applyAlignment="1">
      <alignment horizontal="left" vertical="top" wrapText="1"/>
    </xf>
    <xf numFmtId="0" fontId="42" fillId="5" borderId="2" xfId="0" applyFont="1" applyFill="1" applyBorder="1" applyAlignment="1">
      <alignment vertical="top" wrapText="1"/>
    </xf>
    <xf numFmtId="0" fontId="43" fillId="5" borderId="2" xfId="0" applyFont="1" applyFill="1" applyBorder="1" applyAlignment="1">
      <alignment vertical="top" wrapText="1"/>
    </xf>
    <xf numFmtId="49" fontId="37" fillId="5" borderId="2" xfId="0" applyNumberFormat="1" applyFont="1" applyFill="1" applyBorder="1" applyAlignment="1">
      <alignment horizontal="left" vertical="center" wrapText="1"/>
    </xf>
    <xf numFmtId="0" fontId="38" fillId="5" borderId="2" xfId="0" applyFont="1" applyFill="1" applyBorder="1" applyAlignment="1">
      <alignment vertical="top" wrapText="1"/>
    </xf>
    <xf numFmtId="49" fontId="37" fillId="0" borderId="0" xfId="0" applyNumberFormat="1" applyFont="1" applyFill="1" applyBorder="1"/>
    <xf numFmtId="4" fontId="38" fillId="5" borderId="2" xfId="0" applyNumberFormat="1" applyFont="1" applyFill="1" applyBorder="1" applyAlignment="1">
      <alignment vertical="top" wrapText="1"/>
    </xf>
    <xf numFmtId="0" fontId="6" fillId="5" borderId="2" xfId="0" applyFont="1" applyFill="1" applyBorder="1" applyAlignment="1">
      <alignment wrapText="1"/>
    </xf>
    <xf numFmtId="0" fontId="19" fillId="5" borderId="2" xfId="0" applyFont="1" applyFill="1" applyBorder="1" applyAlignment="1">
      <alignment vertical="top" wrapText="1"/>
    </xf>
    <xf numFmtId="49" fontId="7" fillId="5" borderId="2" xfId="0" applyNumberFormat="1" applyFont="1" applyFill="1" applyBorder="1" applyAlignment="1">
      <alignment horizontal="left" vertical="center" wrapText="1"/>
    </xf>
    <xf numFmtId="0" fontId="6" fillId="5" borderId="2" xfId="0" applyFont="1" applyFill="1" applyBorder="1" applyAlignment="1">
      <alignment vertical="top" wrapText="1"/>
    </xf>
    <xf numFmtId="49" fontId="37" fillId="0" borderId="0" xfId="0" applyNumberFormat="1" applyFont="1" applyFill="1" applyBorder="1" applyAlignment="1">
      <alignment horizontal="right"/>
    </xf>
    <xf numFmtId="49" fontId="6" fillId="0" borderId="2" xfId="0" applyNumberFormat="1" applyFont="1" applyFill="1" applyBorder="1" applyAlignment="1">
      <alignment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0" fontId="6" fillId="2" borderId="2" xfId="0" applyFont="1" applyFill="1" applyBorder="1" applyAlignment="1">
      <alignment vertical="top" wrapText="1"/>
    </xf>
    <xf numFmtId="0" fontId="6" fillId="0" borderId="2" xfId="0" applyFont="1" applyBorder="1" applyAlignment="1">
      <alignment wrapText="1"/>
    </xf>
    <xf numFmtId="49" fontId="38" fillId="2" borderId="2" xfId="0" applyNumberFormat="1" applyFont="1" applyFill="1" applyBorder="1" applyAlignment="1">
      <alignment vertical="top" wrapText="1"/>
    </xf>
    <xf numFmtId="4" fontId="38" fillId="2" borderId="2" xfId="0" applyNumberFormat="1" applyFont="1" applyFill="1" applyBorder="1" applyAlignment="1">
      <alignment vertical="top" wrapText="1"/>
    </xf>
    <xf numFmtId="49" fontId="6" fillId="8" borderId="5" xfId="0" applyNumberFormat="1" applyFont="1" applyFill="1" applyBorder="1" applyAlignment="1">
      <alignment horizontal="center" vertical="center" wrapText="1" readingOrder="1"/>
    </xf>
    <xf numFmtId="4" fontId="6" fillId="8" borderId="5" xfId="0" applyNumberFormat="1" applyFont="1" applyFill="1" applyBorder="1" applyAlignment="1">
      <alignment horizontal="center" vertical="center" wrapText="1" readingOrder="1"/>
    </xf>
    <xf numFmtId="4" fontId="7" fillId="8" borderId="5" xfId="0" applyNumberFormat="1" applyFont="1" applyFill="1" applyBorder="1" applyAlignment="1">
      <alignment horizontal="center" vertical="center" wrapText="1" readingOrder="1"/>
    </xf>
    <xf numFmtId="4" fontId="6" fillId="9" borderId="5" xfId="0" applyNumberFormat="1" applyFont="1" applyFill="1" applyBorder="1" applyAlignment="1">
      <alignment horizontal="center" vertical="center" wrapText="1" readingOrder="1"/>
    </xf>
    <xf numFmtId="4" fontId="6" fillId="8" borderId="5" xfId="4" applyNumberFormat="1" applyFont="1" applyFill="1" applyBorder="1" applyAlignment="1">
      <alignment horizontal="center" vertical="center" wrapText="1" readingOrder="1"/>
    </xf>
    <xf numFmtId="4" fontId="7" fillId="8" borderId="5" xfId="4" applyNumberFormat="1" applyFont="1" applyFill="1" applyBorder="1" applyAlignment="1">
      <alignment horizontal="center" vertical="center" wrapText="1" readingOrder="1"/>
    </xf>
    <xf numFmtId="0" fontId="38" fillId="0" borderId="2" xfId="0" applyFont="1" applyBorder="1" applyAlignment="1">
      <alignment horizontal="center" vertical="top" wrapText="1"/>
    </xf>
    <xf numFmtId="0" fontId="37" fillId="0" borderId="2" xfId="0" applyFont="1" applyBorder="1" applyAlignment="1">
      <alignment horizontal="left"/>
    </xf>
    <xf numFmtId="0" fontId="37" fillId="2" borderId="2" xfId="0" applyFont="1" applyFill="1" applyBorder="1" applyAlignment="1">
      <alignment vertical="top" wrapText="1"/>
    </xf>
    <xf numFmtId="0" fontId="38" fillId="2" borderId="2" xfId="0" applyFont="1" applyFill="1" applyBorder="1" applyAlignment="1">
      <alignment vertical="top" wrapText="1"/>
    </xf>
    <xf numFmtId="0" fontId="38" fillId="2" borderId="2" xfId="0" applyFont="1" applyFill="1" applyBorder="1" applyAlignment="1">
      <alignment horizontal="left" vertical="top" wrapText="1"/>
    </xf>
    <xf numFmtId="49" fontId="38" fillId="0" borderId="2" xfId="0" applyNumberFormat="1" applyFont="1" applyFill="1" applyBorder="1" applyAlignment="1">
      <alignment wrapText="1"/>
    </xf>
    <xf numFmtId="172" fontId="40" fillId="0" borderId="2" xfId="0" applyNumberFormat="1" applyFont="1" applyFill="1" applyBorder="1" applyAlignment="1">
      <alignment horizontal="justify" vertical="center" wrapText="1"/>
    </xf>
    <xf numFmtId="49" fontId="38" fillId="0" borderId="2" xfId="0" applyNumberFormat="1" applyFont="1" applyBorder="1" applyAlignment="1">
      <alignment vertical="top" wrapText="1"/>
    </xf>
    <xf numFmtId="4" fontId="38" fillId="0" borderId="2" xfId="0" applyNumberFormat="1" applyFont="1" applyBorder="1" applyAlignment="1">
      <alignment vertical="top" wrapText="1"/>
    </xf>
    <xf numFmtId="49" fontId="37" fillId="0" borderId="2" xfId="0" applyNumberFormat="1" applyFont="1" applyBorder="1" applyAlignment="1">
      <alignment vertical="top" wrapText="1"/>
    </xf>
    <xf numFmtId="4" fontId="37" fillId="0" borderId="2" xfId="0" applyNumberFormat="1" applyFont="1" applyBorder="1" applyAlignment="1">
      <alignment vertical="top" wrapText="1"/>
    </xf>
    <xf numFmtId="0" fontId="38" fillId="0" borderId="2" xfId="0" applyFont="1" applyBorder="1" applyAlignment="1">
      <alignment wrapText="1"/>
    </xf>
    <xf numFmtId="49" fontId="7" fillId="2" borderId="2" xfId="0" applyNumberFormat="1" applyFont="1" applyFill="1" applyBorder="1" applyAlignment="1">
      <alignment horizontal="center" vertical="top" wrapText="1"/>
    </xf>
    <xf numFmtId="4" fontId="7" fillId="2" borderId="2" xfId="0" applyNumberFormat="1" applyFont="1" applyFill="1" applyBorder="1" applyAlignment="1">
      <alignment horizontal="center" vertical="top" wrapText="1"/>
    </xf>
    <xf numFmtId="49" fontId="7" fillId="5" borderId="2" xfId="0" applyNumberFormat="1" applyFont="1" applyFill="1" applyBorder="1" applyAlignment="1" applyProtection="1">
      <alignment horizontal="left" vertical="center" wrapText="1"/>
    </xf>
    <xf numFmtId="49" fontId="6" fillId="2" borderId="2" xfId="0" applyNumberFormat="1" applyFont="1" applyFill="1" applyBorder="1" applyAlignment="1">
      <alignment horizontal="center" vertical="top" wrapText="1"/>
    </xf>
    <xf numFmtId="0" fontId="7" fillId="5" borderId="2" xfId="0" applyFont="1" applyFill="1" applyBorder="1" applyAlignment="1">
      <alignment wrapText="1"/>
    </xf>
    <xf numFmtId="4" fontId="6" fillId="2" borderId="2" xfId="0" applyNumberFormat="1" applyFont="1" applyFill="1" applyBorder="1" applyAlignment="1">
      <alignment horizontal="center" vertical="top" wrapText="1"/>
    </xf>
    <xf numFmtId="49" fontId="44" fillId="0" borderId="2" xfId="0" applyNumberFormat="1" applyFont="1" applyFill="1" applyBorder="1" applyAlignment="1">
      <alignment wrapText="1"/>
    </xf>
    <xf numFmtId="49" fontId="34" fillId="5" borderId="2" xfId="0" applyNumberFormat="1" applyFont="1" applyFill="1" applyBorder="1" applyAlignment="1">
      <alignment horizontal="justify" vertical="center" wrapText="1"/>
    </xf>
    <xf numFmtId="49" fontId="34" fillId="5" borderId="2" xfId="0" applyNumberFormat="1" applyFont="1" applyFill="1" applyBorder="1" applyAlignment="1">
      <alignment horizontal="center" vertical="center" wrapText="1"/>
    </xf>
    <xf numFmtId="4" fontId="34" fillId="5" borderId="2" xfId="0" applyNumberFormat="1" applyFont="1" applyFill="1" applyBorder="1" applyAlignment="1">
      <alignment horizontal="center" vertical="center"/>
    </xf>
    <xf numFmtId="49" fontId="7" fillId="5" borderId="2" xfId="0" applyNumberFormat="1" applyFont="1" applyFill="1" applyBorder="1" applyAlignment="1">
      <alignment horizontal="center" vertical="top" wrapText="1"/>
    </xf>
    <xf numFmtId="4" fontId="7" fillId="5" borderId="2" xfId="0" applyNumberFormat="1" applyFont="1" applyFill="1" applyBorder="1" applyAlignment="1">
      <alignment horizontal="center" vertical="top" wrapText="1"/>
    </xf>
    <xf numFmtId="49" fontId="6" fillId="5" borderId="2" xfId="0" applyNumberFormat="1" applyFont="1" applyFill="1" applyBorder="1" applyAlignment="1">
      <alignment horizontal="center" vertical="top" wrapText="1"/>
    </xf>
    <xf numFmtId="4" fontId="6" fillId="5"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 fontId="6" fillId="0" borderId="2"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 fontId="7" fillId="0" borderId="2" xfId="0" applyNumberFormat="1" applyFont="1" applyBorder="1" applyAlignment="1">
      <alignment horizontal="center" vertical="top" wrapText="1"/>
    </xf>
    <xf numFmtId="49" fontId="7" fillId="0" borderId="2" xfId="0" applyNumberFormat="1" applyFont="1" applyFill="1" applyBorder="1" applyAlignment="1">
      <alignment wrapText="1"/>
    </xf>
    <xf numFmtId="0" fontId="7" fillId="5" borderId="2" xfId="0" applyFont="1" applyFill="1" applyBorder="1" applyAlignment="1">
      <alignment vertical="center" wrapText="1"/>
    </xf>
    <xf numFmtId="49" fontId="7" fillId="5" borderId="2" xfId="0" applyNumberFormat="1" applyFont="1" applyFill="1" applyBorder="1" applyAlignment="1">
      <alignment horizontal="center" vertical="center" wrapText="1"/>
    </xf>
    <xf numFmtId="49" fontId="1" fillId="0" borderId="0" xfId="0" applyNumberFormat="1" applyFont="1" applyFill="1" applyBorder="1"/>
    <xf numFmtId="49" fontId="6" fillId="5" borderId="2" xfId="0" applyNumberFormat="1" applyFont="1" applyFill="1" applyBorder="1" applyAlignment="1">
      <alignment horizontal="center" vertical="center" wrapText="1"/>
    </xf>
    <xf numFmtId="49" fontId="37" fillId="0" borderId="2" xfId="0" applyNumberFormat="1" applyFont="1" applyBorder="1" applyAlignment="1">
      <alignment horizontal="center"/>
    </xf>
    <xf numFmtId="0" fontId="45" fillId="0" borderId="0" xfId="0" applyFont="1" applyAlignment="1">
      <alignment horizontal="center"/>
    </xf>
    <xf numFmtId="0" fontId="6" fillId="0" borderId="2" xfId="0" applyFont="1" applyBorder="1" applyAlignment="1">
      <alignment vertical="top" wrapText="1"/>
    </xf>
    <xf numFmtId="49" fontId="7" fillId="0" borderId="0" xfId="2" applyNumberFormat="1" applyFont="1" applyFill="1" applyBorder="1" applyAlignment="1"/>
    <xf numFmtId="165" fontId="29" fillId="0" borderId="3" xfId="2" applyFont="1" applyFill="1" applyBorder="1" applyAlignment="1">
      <alignment horizontal="right" vertical="center" wrapText="1" readingOrder="1"/>
    </xf>
    <xf numFmtId="0" fontId="6" fillId="0" borderId="2" xfId="0" applyFont="1" applyBorder="1" applyAlignment="1">
      <alignment vertical="top" wrapText="1"/>
    </xf>
    <xf numFmtId="0" fontId="6" fillId="0" borderId="2" xfId="0" applyFont="1" applyFill="1" applyBorder="1" applyAlignment="1">
      <alignment horizontal="left" vertical="top" wrapText="1"/>
    </xf>
    <xf numFmtId="49" fontId="34"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top" wrapText="1"/>
    </xf>
    <xf numFmtId="4" fontId="6" fillId="0" borderId="2" xfId="0" applyNumberFormat="1" applyFont="1" applyFill="1" applyBorder="1" applyAlignment="1">
      <alignment horizontal="center" vertical="top" wrapText="1"/>
    </xf>
    <xf numFmtId="0" fontId="7" fillId="0" borderId="2" xfId="0" applyFont="1" applyFill="1" applyBorder="1" applyAlignment="1">
      <alignment wrapText="1"/>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top" wrapText="1"/>
    </xf>
    <xf numFmtId="4" fontId="7" fillId="0" borderId="2" xfId="0" applyNumberFormat="1" applyFont="1" applyFill="1" applyBorder="1" applyAlignment="1">
      <alignment horizontal="center" vertical="top" wrapText="1"/>
    </xf>
    <xf numFmtId="0" fontId="7" fillId="0" borderId="2" xfId="0" applyFont="1" applyFill="1" applyBorder="1" applyAlignment="1">
      <alignment vertical="top" wrapText="1"/>
    </xf>
    <xf numFmtId="0" fontId="15" fillId="0" borderId="2" xfId="0" applyFont="1" applyFill="1" applyBorder="1"/>
    <xf numFmtId="0" fontId="6" fillId="0" borderId="2" xfId="0" applyFont="1" applyBorder="1" applyAlignment="1">
      <alignment vertical="top" wrapText="1"/>
    </xf>
    <xf numFmtId="0" fontId="6" fillId="0" borderId="2" xfId="0" applyFont="1" applyFill="1" applyBorder="1" applyAlignment="1">
      <alignment vertical="top" wrapText="1"/>
    </xf>
    <xf numFmtId="49"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top" wrapText="1" readingOrder="1"/>
    </xf>
    <xf numFmtId="0" fontId="7" fillId="0" borderId="0" xfId="0" applyFont="1" applyFill="1" applyBorder="1"/>
    <xf numFmtId="0" fontId="7" fillId="0" borderId="0" xfId="0" applyFont="1" applyFill="1" applyBorder="1"/>
    <xf numFmtId="0" fontId="7" fillId="0" borderId="0" xfId="0" applyFont="1" applyFill="1" applyBorder="1" applyAlignment="1">
      <alignment horizontal="right"/>
    </xf>
    <xf numFmtId="0" fontId="24" fillId="5" borderId="0" xfId="0" applyFont="1" applyFill="1"/>
    <xf numFmtId="0" fontId="7" fillId="8" borderId="2" xfId="0" applyFont="1" applyFill="1" applyBorder="1" applyAlignment="1">
      <alignment vertical="top" wrapText="1"/>
    </xf>
    <xf numFmtId="49" fontId="7" fillId="8" borderId="2" xfId="0" applyNumberFormat="1" applyFont="1" applyFill="1" applyBorder="1" applyAlignment="1">
      <alignment horizontal="center" vertical="center" wrapText="1"/>
    </xf>
    <xf numFmtId="49" fontId="7" fillId="8" borderId="2" xfId="0" applyNumberFormat="1" applyFont="1" applyFill="1" applyBorder="1" applyAlignment="1">
      <alignment horizontal="center" vertical="top" wrapText="1"/>
    </xf>
    <xf numFmtId="4" fontId="7" fillId="8" borderId="2" xfId="0" applyNumberFormat="1" applyFont="1" applyFill="1" applyBorder="1" applyAlignment="1">
      <alignment horizontal="center" vertical="top" wrapText="1"/>
    </xf>
    <xf numFmtId="0" fontId="7" fillId="0" borderId="0" xfId="0" applyFont="1" applyFill="1" applyBorder="1"/>
    <xf numFmtId="0" fontId="38" fillId="0" borderId="2" xfId="0" applyFont="1" applyBorder="1" applyAlignment="1">
      <alignment vertical="top" wrapText="1"/>
    </xf>
    <xf numFmtId="0" fontId="37" fillId="0" borderId="0" xfId="0" applyFont="1" applyFill="1" applyBorder="1"/>
    <xf numFmtId="0" fontId="6" fillId="0" borderId="0" xfId="0" applyNumberFormat="1" applyFont="1" applyFill="1" applyBorder="1" applyAlignment="1">
      <alignment horizontal="center" vertical="top" wrapText="1" readingOrder="1"/>
    </xf>
    <xf numFmtId="0" fontId="7" fillId="0" borderId="0" xfId="0" applyFont="1" applyFill="1" applyBorder="1" applyAlignment="1">
      <alignment horizontal="right"/>
    </xf>
    <xf numFmtId="0" fontId="38" fillId="0" borderId="2" xfId="0" applyFont="1" applyBorder="1" applyAlignment="1">
      <alignment vertical="top" wrapText="1"/>
    </xf>
    <xf numFmtId="0" fontId="7" fillId="0" borderId="0" xfId="0" applyFont="1" applyFill="1" applyBorder="1" applyAlignment="1">
      <alignment horizontal="right"/>
    </xf>
    <xf numFmtId="49" fontId="41" fillId="0" borderId="2" xfId="0" applyNumberFormat="1" applyFont="1" applyFill="1" applyBorder="1" applyAlignment="1">
      <alignment horizontal="center" vertical="center" wrapText="1"/>
    </xf>
    <xf numFmtId="0" fontId="41" fillId="0" borderId="2" xfId="0" applyNumberFormat="1" applyFont="1" applyFill="1" applyBorder="1" applyAlignment="1">
      <alignment horizontal="center" vertical="center" wrapText="1"/>
    </xf>
    <xf numFmtId="4" fontId="37" fillId="0" borderId="2" xfId="0" applyNumberFormat="1" applyFont="1" applyFill="1" applyBorder="1" applyAlignment="1">
      <alignment horizontal="right"/>
    </xf>
    <xf numFmtId="169" fontId="3" fillId="0" borderId="2" xfId="0" applyNumberFormat="1" applyFont="1" applyFill="1" applyBorder="1" applyAlignment="1">
      <alignment horizontal="center" vertical="center"/>
    </xf>
    <xf numFmtId="0" fontId="7" fillId="0" borderId="0" xfId="0" applyFont="1" applyFill="1" applyBorder="1" applyAlignment="1">
      <alignment horizontal="right"/>
    </xf>
    <xf numFmtId="49" fontId="6" fillId="0" borderId="2" xfId="0" applyNumberFormat="1" applyFont="1" applyFill="1" applyBorder="1" applyAlignment="1">
      <alignment horizontal="left" vertical="center" wrapText="1"/>
    </xf>
    <xf numFmtId="0" fontId="40" fillId="5" borderId="2" xfId="0" applyNumberFormat="1" applyFont="1" applyFill="1" applyBorder="1" applyAlignment="1">
      <alignment horizontal="justify" vertical="center" wrapText="1"/>
    </xf>
    <xf numFmtId="0" fontId="38" fillId="5" borderId="2" xfId="0" applyFont="1" applyFill="1" applyBorder="1" applyAlignment="1">
      <alignment horizontal="left"/>
    </xf>
    <xf numFmtId="0" fontId="38" fillId="5" borderId="2" xfId="0" applyFont="1" applyFill="1" applyBorder="1" applyAlignment="1">
      <alignment horizontal="center"/>
    </xf>
    <xf numFmtId="4" fontId="38" fillId="5" borderId="2" xfId="0" applyNumberFormat="1" applyFont="1" applyFill="1" applyBorder="1" applyAlignment="1">
      <alignment horizontal="right"/>
    </xf>
    <xf numFmtId="0" fontId="41" fillId="5" borderId="2" xfId="0" applyNumberFormat="1" applyFont="1" applyFill="1" applyBorder="1" applyAlignment="1">
      <alignment horizontal="justify" vertical="center" wrapText="1"/>
    </xf>
    <xf numFmtId="49" fontId="41" fillId="5" borderId="2" xfId="0" applyNumberFormat="1" applyFont="1" applyFill="1" applyBorder="1" applyAlignment="1">
      <alignment horizontal="center" vertical="center" wrapText="1"/>
    </xf>
    <xf numFmtId="0" fontId="41" fillId="5" borderId="2" xfId="0" applyNumberFormat="1" applyFont="1" applyFill="1" applyBorder="1" applyAlignment="1">
      <alignment horizontal="center" vertical="center" wrapText="1"/>
    </xf>
    <xf numFmtId="4" fontId="37" fillId="5" borderId="2" xfId="0" applyNumberFormat="1" applyFont="1" applyFill="1" applyBorder="1" applyAlignment="1">
      <alignment horizontal="right"/>
    </xf>
    <xf numFmtId="0" fontId="37" fillId="5" borderId="2" xfId="0" applyFont="1" applyFill="1" applyBorder="1" applyAlignment="1">
      <alignment horizontal="left"/>
    </xf>
    <xf numFmtId="0" fontId="37" fillId="5" borderId="2" xfId="0" applyFont="1" applyFill="1" applyBorder="1" applyAlignment="1">
      <alignment horizontal="center"/>
    </xf>
    <xf numFmtId="0" fontId="7" fillId="0" borderId="0" xfId="0" applyFont="1" applyFill="1" applyBorder="1" applyAlignment="1">
      <alignment horizontal="right"/>
    </xf>
    <xf numFmtId="0" fontId="38" fillId="5" borderId="2" xfId="0" applyNumberFormat="1" applyFont="1" applyFill="1" applyBorder="1" applyAlignment="1">
      <alignment horizontal="justify" vertical="center" wrapText="1"/>
    </xf>
    <xf numFmtId="49" fontId="41" fillId="0" borderId="2" xfId="0" applyNumberFormat="1" applyFont="1" applyFill="1" applyBorder="1" applyAlignment="1">
      <alignment horizontal="left" vertical="top" wrapText="1"/>
    </xf>
    <xf numFmtId="0" fontId="37" fillId="0" borderId="2" xfId="0" applyNumberFormat="1" applyFont="1" applyFill="1" applyBorder="1" applyAlignment="1">
      <alignment horizontal="left" vertical="top" wrapText="1"/>
    </xf>
    <xf numFmtId="0" fontId="7" fillId="0" borderId="0" xfId="0" applyFont="1" applyFill="1" applyBorder="1" applyAlignment="1">
      <alignment vertical="top" wrapText="1"/>
    </xf>
    <xf numFmtId="0" fontId="3" fillId="0" borderId="0" xfId="0" applyFont="1" applyAlignment="1">
      <alignment vertical="top" wrapText="1"/>
    </xf>
    <xf numFmtId="4" fontId="38" fillId="0" borderId="2" xfId="0" applyNumberFormat="1" applyFont="1" applyFill="1" applyBorder="1" applyAlignment="1">
      <alignment horizontal="right"/>
    </xf>
    <xf numFmtId="0" fontId="38" fillId="0" borderId="2" xfId="0" applyFont="1" applyFill="1" applyBorder="1" applyAlignment="1">
      <alignment horizontal="left"/>
    </xf>
    <xf numFmtId="49" fontId="38" fillId="0" borderId="2" xfId="0" applyNumberFormat="1" applyFont="1" applyFill="1" applyBorder="1" applyAlignment="1">
      <alignment horizontal="left"/>
    </xf>
    <xf numFmtId="0" fontId="38" fillId="0" borderId="2" xfId="0" applyFont="1" applyBorder="1" applyAlignment="1">
      <alignment vertical="top" wrapText="1"/>
    </xf>
    <xf numFmtId="0" fontId="7" fillId="0" borderId="0" xfId="0" applyFont="1" applyFill="1" applyBorder="1"/>
    <xf numFmtId="167" fontId="7" fillId="0" borderId="0" xfId="2" applyNumberFormat="1" applyFont="1" applyFill="1" applyBorder="1" applyAlignment="1">
      <alignment horizontal="right" vertical="top"/>
    </xf>
    <xf numFmtId="0" fontId="7" fillId="0" borderId="0" xfId="0" applyFont="1" applyFill="1" applyBorder="1" applyAlignment="1">
      <alignment horizontal="right"/>
    </xf>
    <xf numFmtId="167" fontId="7" fillId="0" borderId="0" xfId="2" applyNumberFormat="1" applyFont="1" applyFill="1" applyBorder="1" applyAlignment="1">
      <alignment vertical="top"/>
    </xf>
    <xf numFmtId="0" fontId="7" fillId="0" borderId="0" xfId="0" applyFont="1" applyFill="1" applyBorder="1" applyAlignment="1">
      <alignment horizontal="center" vertical="top" wrapText="1"/>
    </xf>
    <xf numFmtId="167" fontId="37" fillId="0" borderId="0" xfId="2" applyNumberFormat="1" applyFont="1" applyFill="1" applyBorder="1" applyAlignment="1">
      <alignment horizontal="right" vertical="top"/>
    </xf>
    <xf numFmtId="167" fontId="37" fillId="0" borderId="0" xfId="2"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xf numFmtId="0" fontId="3" fillId="0" borderId="0" xfId="0" applyFont="1" applyAlignment="1">
      <alignment horizontal="right"/>
    </xf>
    <xf numFmtId="0" fontId="40" fillId="10" borderId="2" xfId="0" applyNumberFormat="1" applyFont="1" applyFill="1" applyBorder="1" applyAlignment="1">
      <alignment horizontal="justify" vertical="center" wrapText="1"/>
    </xf>
    <xf numFmtId="0" fontId="20" fillId="2" borderId="0" xfId="1" applyFont="1" applyFill="1" applyAlignment="1">
      <alignment horizontal="center" wrapText="1"/>
    </xf>
    <xf numFmtId="1" fontId="20" fillId="2" borderId="8" xfId="1" applyNumberFormat="1" applyFont="1" applyFill="1" applyBorder="1" applyAlignment="1">
      <alignment horizontal="center" vertical="center" wrapText="1"/>
    </xf>
    <xf numFmtId="1" fontId="20" fillId="2" borderId="1"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10" fillId="0" borderId="0" xfId="0" applyNumberFormat="1" applyFont="1" applyFill="1" applyBorder="1" applyAlignment="1">
      <alignment horizontal="center" vertical="top" wrapText="1" readingOrder="1"/>
    </xf>
    <xf numFmtId="0" fontId="7" fillId="0" borderId="0" xfId="0" applyFont="1" applyFill="1" applyBorder="1"/>
    <xf numFmtId="167" fontId="7" fillId="0" borderId="0" xfId="2" applyNumberFormat="1" applyFont="1" applyFill="1" applyBorder="1" applyAlignment="1">
      <alignment horizontal="right"/>
    </xf>
    <xf numFmtId="0" fontId="19" fillId="0" borderId="0" xfId="0" applyFont="1" applyBorder="1" applyAlignment="1">
      <alignment horizontal="right"/>
    </xf>
    <xf numFmtId="167" fontId="7" fillId="0" borderId="0" xfId="2" applyNumberFormat="1" applyFont="1" applyFill="1" applyBorder="1" applyAlignment="1">
      <alignment horizontal="right" indent="1"/>
    </xf>
    <xf numFmtId="0" fontId="19" fillId="0" borderId="0" xfId="0" applyFont="1" applyBorder="1" applyAlignment="1">
      <alignment horizontal="right" indent="1"/>
    </xf>
    <xf numFmtId="167" fontId="7" fillId="0" borderId="0" xfId="2" applyNumberFormat="1" applyFont="1" applyFill="1" applyBorder="1" applyAlignment="1">
      <alignment horizontal="right" vertical="top"/>
    </xf>
    <xf numFmtId="0" fontId="19" fillId="0" borderId="0" xfId="0" applyFont="1" applyBorder="1" applyAlignment="1">
      <alignment horizontal="right" vertical="top"/>
    </xf>
    <xf numFmtId="0" fontId="7" fillId="0" borderId="0" xfId="0" applyFont="1" applyFill="1" applyBorder="1" applyAlignment="1">
      <alignment horizontal="right" vertical="top" wrapText="1"/>
    </xf>
    <xf numFmtId="0" fontId="10" fillId="0" borderId="4" xfId="0" applyNumberFormat="1" applyFont="1" applyFill="1" applyBorder="1" applyAlignment="1">
      <alignment horizontal="center" vertical="center" wrapText="1" readingOrder="1"/>
    </xf>
    <xf numFmtId="0" fontId="10" fillId="0" borderId="5"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readingOrder="1"/>
    </xf>
    <xf numFmtId="0" fontId="10" fillId="0" borderId="7" xfId="0" applyNumberFormat="1" applyFont="1" applyFill="1" applyBorder="1" applyAlignment="1">
      <alignment horizontal="center" vertical="center" readingOrder="1"/>
    </xf>
    <xf numFmtId="167" fontId="37" fillId="0" borderId="0" xfId="2" applyNumberFormat="1" applyFont="1" applyFill="1" applyBorder="1" applyAlignment="1">
      <alignment horizontal="right"/>
    </xf>
    <xf numFmtId="0" fontId="43" fillId="0" borderId="0" xfId="0" applyFont="1" applyBorder="1" applyAlignment="1">
      <alignment horizontal="right" vertical="top"/>
    </xf>
    <xf numFmtId="0" fontId="37" fillId="0" borderId="0" xfId="0" applyFont="1" applyFill="1" applyBorder="1" applyAlignment="1">
      <alignment horizontal="right" vertical="top" wrapText="1"/>
    </xf>
    <xf numFmtId="167" fontId="37" fillId="0" borderId="0" xfId="2" applyNumberFormat="1" applyFont="1" applyFill="1" applyBorder="1" applyAlignment="1">
      <alignment horizontal="right" vertical="top"/>
    </xf>
    <xf numFmtId="0" fontId="36" fillId="0" borderId="0" xfId="0" applyFont="1" applyFill="1" applyBorder="1" applyAlignment="1">
      <alignment horizontal="right" vertical="top" wrapText="1"/>
    </xf>
    <xf numFmtId="0" fontId="38" fillId="0" borderId="2" xfId="0" applyFont="1" applyBorder="1" applyAlignment="1">
      <alignment vertical="top" wrapText="1"/>
    </xf>
    <xf numFmtId="0" fontId="38" fillId="0" borderId="0" xfId="0" applyNumberFormat="1" applyFont="1" applyFill="1" applyBorder="1" applyAlignment="1">
      <alignment horizontal="center" vertical="top" wrapText="1" readingOrder="1"/>
    </xf>
    <xf numFmtId="0" fontId="37" fillId="0" borderId="0" xfId="0" applyFont="1" applyFill="1" applyBorder="1"/>
    <xf numFmtId="0" fontId="6" fillId="0" borderId="0" xfId="0" applyNumberFormat="1" applyFont="1" applyFill="1" applyBorder="1" applyAlignment="1">
      <alignment horizontal="center" vertical="top"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49" fontId="7" fillId="0" borderId="0" xfId="2" applyNumberFormat="1" applyFont="1" applyFill="1" applyBorder="1" applyAlignment="1">
      <alignment horizontal="right"/>
    </xf>
    <xf numFmtId="0" fontId="7" fillId="0" borderId="0" xfId="0" applyFont="1" applyFill="1" applyBorder="1" applyAlignment="1">
      <alignment horizontal="right"/>
    </xf>
    <xf numFmtId="49" fontId="7" fillId="0" borderId="0" xfId="0" applyNumberFormat="1" applyFont="1" applyFill="1" applyBorder="1" applyAlignment="1">
      <alignment horizontal="center"/>
    </xf>
    <xf numFmtId="0" fontId="6" fillId="5" borderId="9" xfId="0" applyFont="1" applyFill="1" applyBorder="1" applyAlignment="1">
      <alignment horizontal="center" vertical="top" wrapText="1"/>
    </xf>
    <xf numFmtId="0" fontId="6" fillId="5" borderId="10" xfId="0" applyFont="1" applyFill="1" applyBorder="1" applyAlignment="1">
      <alignment horizontal="center" vertical="top" wrapText="1"/>
    </xf>
    <xf numFmtId="0" fontId="6" fillId="5" borderId="2" xfId="0" applyFont="1" applyFill="1" applyBorder="1" applyAlignment="1">
      <alignment vertical="top" wrapText="1"/>
    </xf>
    <xf numFmtId="0" fontId="6" fillId="5" borderId="2" xfId="0" applyFont="1" applyFill="1" applyBorder="1" applyAlignment="1">
      <alignment horizontal="center" vertical="top" wrapText="1"/>
    </xf>
    <xf numFmtId="49" fontId="7" fillId="0" borderId="0" xfId="0" applyNumberFormat="1" applyFont="1" applyFill="1" applyBorder="1" applyAlignment="1">
      <alignment horizontal="right"/>
    </xf>
    <xf numFmtId="0" fontId="14" fillId="0" borderId="2" xfId="0"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1" xfId="1" applyFont="1" applyFill="1" applyBorder="1" applyAlignment="1">
      <alignment horizontal="center" vertical="center" wrapText="1"/>
    </xf>
    <xf numFmtId="0" fontId="7" fillId="0" borderId="0" xfId="0" applyFont="1" applyFill="1" applyBorder="1" applyAlignment="1">
      <alignment horizontal="center"/>
    </xf>
    <xf numFmtId="0" fontId="10" fillId="0" borderId="12" xfId="0" applyNumberFormat="1" applyFont="1" applyFill="1" applyBorder="1" applyAlignment="1">
      <alignment horizontal="center" vertical="center" wrapText="1" readingOrder="1"/>
    </xf>
    <xf numFmtId="0" fontId="10" fillId="0" borderId="13" xfId="0" applyNumberFormat="1" applyFont="1" applyFill="1" applyBorder="1" applyAlignment="1">
      <alignment horizontal="center" vertical="center" wrapText="1" readingOrder="1"/>
    </xf>
    <xf numFmtId="49" fontId="10" fillId="0" borderId="6" xfId="0" applyNumberFormat="1" applyFont="1" applyFill="1" applyBorder="1" applyAlignment="1">
      <alignment horizontal="center" vertical="center" wrapText="1" readingOrder="1"/>
    </xf>
    <xf numFmtId="49" fontId="10" fillId="0" borderId="7"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wrapText="1" readingOrder="1"/>
    </xf>
    <xf numFmtId="0" fontId="10" fillId="0" borderId="7" xfId="0" applyNumberFormat="1" applyFont="1" applyFill="1" applyBorder="1" applyAlignment="1">
      <alignment horizontal="center" vertical="center" wrapText="1" readingOrder="1"/>
    </xf>
  </cellXfs>
  <cellStyles count="5">
    <cellStyle name="Нейтральный" xfId="4" builtinId="28"/>
    <cellStyle name="Обычный" xfId="0" builtinId="0"/>
    <cellStyle name="Обычный 2" xfId="1" xr:uid="{00000000-0005-0000-0000-000002000000}"/>
    <cellStyle name="Финансовый" xfId="2" builtinId="3"/>
    <cellStyle name="Финансовый 2" xfId="3" xr:uid="{00000000-0005-0000-0000-000004000000}"/>
  </cellStyles>
  <dxfs count="0"/>
  <tableStyles count="0" defaultTableStyle="TableStyleMedium2" defaultPivotStyle="PivotStyleMedium9"/>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3771900</xdr:colOff>
      <xdr:row>41</xdr:row>
      <xdr:rowOff>22860</xdr:rowOff>
    </xdr:from>
    <xdr:to>
      <xdr:col>2</xdr:col>
      <xdr:colOff>507686</xdr:colOff>
      <xdr:row>49</xdr:row>
      <xdr:rowOff>65676</xdr:rowOff>
    </xdr:to>
    <xdr:pic>
      <xdr:nvPicPr>
        <xdr:cNvPr id="3" name="Рисунок 2">
          <a:extLst>
            <a:ext uri="{FF2B5EF4-FFF2-40B4-BE49-F238E27FC236}">
              <a16:creationId xmlns:a16="http://schemas.microsoft.com/office/drawing/2014/main" id="{EA1EDFB6-EFC9-4FAD-B310-A525B3E35F69}"/>
            </a:ext>
          </a:extLst>
        </xdr:cNvPr>
        <xdr:cNvPicPr>
          <a:picLocks noChangeAspect="1"/>
        </xdr:cNvPicPr>
      </xdr:nvPicPr>
      <xdr:blipFill>
        <a:blip xmlns:r="http://schemas.openxmlformats.org/officeDocument/2006/relationships" r:embed="rId1"/>
        <a:stretch>
          <a:fillRect/>
        </a:stretch>
      </xdr:blipFill>
      <xdr:spPr>
        <a:xfrm>
          <a:off x="3771900" y="9486900"/>
          <a:ext cx="2237426" cy="1658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1296538</xdr:colOff>
      <xdr:row>155</xdr:row>
      <xdr:rowOff>45493</xdr:rowOff>
    </xdr:from>
    <xdr:to>
      <xdr:col>3</xdr:col>
      <xdr:colOff>645188</xdr:colOff>
      <xdr:row>163</xdr:row>
      <xdr:rowOff>66017</xdr:rowOff>
    </xdr:to>
    <xdr:pic>
      <xdr:nvPicPr>
        <xdr:cNvPr id="2" name="Рисунок 1">
          <a:extLst>
            <a:ext uri="{FF2B5EF4-FFF2-40B4-BE49-F238E27FC236}">
              <a16:creationId xmlns:a16="http://schemas.microsoft.com/office/drawing/2014/main" id="{0C47C48C-39E6-4A47-BB54-38115DB31637}"/>
            </a:ext>
          </a:extLst>
        </xdr:cNvPr>
        <xdr:cNvPicPr>
          <a:picLocks noChangeAspect="1"/>
        </xdr:cNvPicPr>
      </xdr:nvPicPr>
      <xdr:blipFill>
        <a:blip xmlns:r="http://schemas.openxmlformats.org/officeDocument/2006/relationships" r:embed="rId1"/>
        <a:stretch>
          <a:fillRect/>
        </a:stretch>
      </xdr:blipFill>
      <xdr:spPr>
        <a:xfrm>
          <a:off x="7301553" y="92202000"/>
          <a:ext cx="2237426" cy="1658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1036320</xdr:colOff>
      <xdr:row>241</xdr:row>
      <xdr:rowOff>15240</xdr:rowOff>
    </xdr:from>
    <xdr:to>
      <xdr:col>4</xdr:col>
      <xdr:colOff>797246</xdr:colOff>
      <xdr:row>249</xdr:row>
      <xdr:rowOff>58056</xdr:rowOff>
    </xdr:to>
    <xdr:pic>
      <xdr:nvPicPr>
        <xdr:cNvPr id="2" name="Рисунок 1">
          <a:extLst>
            <a:ext uri="{FF2B5EF4-FFF2-40B4-BE49-F238E27FC236}">
              <a16:creationId xmlns:a16="http://schemas.microsoft.com/office/drawing/2014/main" id="{0F57E381-C4B2-40C5-ADC2-CBA2D473E96E}"/>
            </a:ext>
          </a:extLst>
        </xdr:cNvPr>
        <xdr:cNvPicPr>
          <a:picLocks noChangeAspect="1"/>
        </xdr:cNvPicPr>
      </xdr:nvPicPr>
      <xdr:blipFill>
        <a:blip xmlns:r="http://schemas.openxmlformats.org/officeDocument/2006/relationships" r:embed="rId1"/>
        <a:stretch>
          <a:fillRect/>
        </a:stretch>
      </xdr:blipFill>
      <xdr:spPr>
        <a:xfrm>
          <a:off x="5524500" y="84650580"/>
          <a:ext cx="2237426" cy="1658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35</xdr:row>
      <xdr:rowOff>25400</xdr:rowOff>
    </xdr:from>
    <xdr:to>
      <xdr:col>3</xdr:col>
      <xdr:colOff>751526</xdr:colOff>
      <xdr:row>38</xdr:row>
      <xdr:rowOff>223156</xdr:rowOff>
    </xdr:to>
    <xdr:pic>
      <xdr:nvPicPr>
        <xdr:cNvPr id="2" name="Рисунок 1">
          <a:extLst>
            <a:ext uri="{FF2B5EF4-FFF2-40B4-BE49-F238E27FC236}">
              <a16:creationId xmlns:a16="http://schemas.microsoft.com/office/drawing/2014/main" id="{3D0E82A0-BB49-4D39-8CD3-9AB7B70E8E6E}"/>
            </a:ext>
          </a:extLst>
        </xdr:cNvPr>
        <xdr:cNvPicPr>
          <a:picLocks noChangeAspect="1"/>
        </xdr:cNvPicPr>
      </xdr:nvPicPr>
      <xdr:blipFill>
        <a:blip xmlns:r="http://schemas.openxmlformats.org/officeDocument/2006/relationships" r:embed="rId1"/>
        <a:stretch>
          <a:fillRect/>
        </a:stretch>
      </xdr:blipFill>
      <xdr:spPr>
        <a:xfrm>
          <a:off x="6413500" y="14719300"/>
          <a:ext cx="2237426" cy="1658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ipnet\Users\IpatovaVV\Desktop\&#1055;&#1056;&#1048;&#1051;&#1054;&#1046;&#1045;&#1053;&#1048;&#1071;%20&#1053;&#1086;&#1074;&#1086;&#1095;&#1091;&#1085;&#1082;&#1072;%202022-2024(&#1082;%20&#1044;&#1091;&#1084;&#1077;%20&#1076;&#1077;&#1082;&#1072;&#1073;&#1088;&#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2"/>
      <sheetName val="ПР6"/>
      <sheetName val="ПР8"/>
      <sheetName val="ПР 9"/>
      <sheetName val="ПР10"/>
      <sheetName val="ПР 1 "/>
      <sheetName val="Пр5"/>
      <sheetName val="ПР7"/>
      <sheetName val="ПР9"/>
      <sheetName val="ПР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50">
          <cell r="B350" t="str">
            <v>90А0100000</v>
          </cell>
        </row>
      </sheetData>
      <sheetData sheetId="8" refreshError="1"/>
      <sheetData sheetId="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3"/>
  <sheetViews>
    <sheetView zoomScaleSheetLayoutView="100" workbookViewId="0">
      <selection activeCell="A67" sqref="A67"/>
    </sheetView>
  </sheetViews>
  <sheetFormatPr defaultColWidth="9.109375" defaultRowHeight="15.6" x14ac:dyDescent="0.3"/>
  <cols>
    <col min="1" max="1" width="58" style="70" customWidth="1"/>
    <col min="2" max="2" width="28.44140625" style="70" customWidth="1"/>
    <col min="3" max="4" width="16" style="70" customWidth="1"/>
    <col min="5" max="16384" width="9.109375" style="72"/>
  </cols>
  <sheetData>
    <row r="1" spans="1:4" x14ac:dyDescent="0.3">
      <c r="C1" s="71" t="s">
        <v>1</v>
      </c>
    </row>
    <row r="2" spans="1:4" x14ac:dyDescent="0.3">
      <c r="C2" s="71" t="s">
        <v>24</v>
      </c>
    </row>
    <row r="3" spans="1:4" x14ac:dyDescent="0.3">
      <c r="C3" s="71" t="s">
        <v>191</v>
      </c>
    </row>
    <row r="4" spans="1:4" x14ac:dyDescent="0.3">
      <c r="C4" s="71" t="s">
        <v>210</v>
      </c>
    </row>
    <row r="6" spans="1:4" ht="14.4" x14ac:dyDescent="0.3">
      <c r="A6" s="358" t="s">
        <v>193</v>
      </c>
      <c r="B6" s="358"/>
      <c r="C6" s="358"/>
      <c r="D6" s="358"/>
    </row>
    <row r="7" spans="1:4" ht="15.75" customHeight="1" x14ac:dyDescent="0.3">
      <c r="A7" s="358"/>
      <c r="B7" s="358"/>
      <c r="C7" s="358"/>
      <c r="D7" s="358"/>
    </row>
    <row r="8" spans="1:4" x14ac:dyDescent="0.3">
      <c r="C8" s="73"/>
      <c r="D8" s="73" t="s">
        <v>128</v>
      </c>
    </row>
    <row r="9" spans="1:4" ht="47.25" customHeight="1" x14ac:dyDescent="0.3">
      <c r="A9" s="361" t="s">
        <v>2</v>
      </c>
      <c r="B9" s="361" t="s">
        <v>0</v>
      </c>
      <c r="C9" s="359" t="s">
        <v>3</v>
      </c>
      <c r="D9" s="360"/>
    </row>
    <row r="10" spans="1:4" x14ac:dyDescent="0.3">
      <c r="A10" s="362"/>
      <c r="B10" s="362"/>
      <c r="C10" s="153" t="s">
        <v>187</v>
      </c>
      <c r="D10" s="153" t="s">
        <v>216</v>
      </c>
    </row>
    <row r="11" spans="1:4" x14ac:dyDescent="0.3">
      <c r="A11" s="74" t="s">
        <v>4</v>
      </c>
      <c r="B11" s="75" t="s">
        <v>25</v>
      </c>
      <c r="C11" s="132">
        <f>C12+C15+C21+C27+C30</f>
        <v>403800</v>
      </c>
      <c r="D11" s="132">
        <f>D12+D15+D21+D27+D30</f>
        <v>383000</v>
      </c>
    </row>
    <row r="12" spans="1:4" x14ac:dyDescent="0.3">
      <c r="A12" s="76" t="s">
        <v>5</v>
      </c>
      <c r="B12" s="77" t="s">
        <v>26</v>
      </c>
      <c r="C12" s="133">
        <f>C13</f>
        <v>140000</v>
      </c>
      <c r="D12" s="133">
        <f>D13</f>
        <v>145000</v>
      </c>
    </row>
    <row r="13" spans="1:4" x14ac:dyDescent="0.3">
      <c r="A13" s="78" t="s">
        <v>6</v>
      </c>
      <c r="B13" s="77" t="s">
        <v>27</v>
      </c>
      <c r="C13" s="133">
        <f>C14</f>
        <v>140000</v>
      </c>
      <c r="D13" s="133">
        <f>D14</f>
        <v>145000</v>
      </c>
    </row>
    <row r="14" spans="1:4" ht="96.6" x14ac:dyDescent="0.3">
      <c r="A14" s="79" t="s">
        <v>192</v>
      </c>
      <c r="B14" s="77" t="s">
        <v>28</v>
      </c>
      <c r="C14" s="134">
        <v>140000</v>
      </c>
      <c r="D14" s="134">
        <v>145000</v>
      </c>
    </row>
    <row r="15" spans="1:4" s="98" customFormat="1" ht="46.8" x14ac:dyDescent="0.3">
      <c r="A15" s="74" t="s">
        <v>7</v>
      </c>
      <c r="B15" s="75" t="s">
        <v>70</v>
      </c>
      <c r="C15" s="132">
        <f>C16</f>
        <v>150800</v>
      </c>
      <c r="D15" s="132">
        <f>D16</f>
        <v>125000</v>
      </c>
    </row>
    <row r="16" spans="1:4" ht="31.2" x14ac:dyDescent="0.3">
      <c r="A16" s="78" t="s">
        <v>8</v>
      </c>
      <c r="B16" s="77" t="s">
        <v>71</v>
      </c>
      <c r="C16" s="133">
        <f>C17+C18+C19+C20</f>
        <v>150800</v>
      </c>
      <c r="D16" s="133">
        <f>D17+D18+D19+D20</f>
        <v>125000</v>
      </c>
    </row>
    <row r="17" spans="1:4" ht="46.8" x14ac:dyDescent="0.3">
      <c r="A17" s="79" t="s">
        <v>9</v>
      </c>
      <c r="B17" s="77" t="s">
        <v>29</v>
      </c>
      <c r="C17" s="133">
        <v>55100</v>
      </c>
      <c r="D17" s="133">
        <v>45700</v>
      </c>
    </row>
    <row r="18" spans="1:4" ht="78" x14ac:dyDescent="0.3">
      <c r="A18" s="79" t="s">
        <v>10</v>
      </c>
      <c r="B18" s="77" t="s">
        <v>30</v>
      </c>
      <c r="C18" s="133">
        <v>1300</v>
      </c>
      <c r="D18" s="133">
        <v>1000</v>
      </c>
    </row>
    <row r="19" spans="1:4" ht="62.4" x14ac:dyDescent="0.3">
      <c r="A19" s="79" t="s">
        <v>11</v>
      </c>
      <c r="B19" s="77" t="s">
        <v>31</v>
      </c>
      <c r="C19" s="133">
        <v>89200</v>
      </c>
      <c r="D19" s="133">
        <v>74000</v>
      </c>
    </row>
    <row r="20" spans="1:4" ht="62.4" x14ac:dyDescent="0.3">
      <c r="A20" s="79" t="s">
        <v>12</v>
      </c>
      <c r="B20" s="77" t="s">
        <v>32</v>
      </c>
      <c r="C20" s="133">
        <v>5200</v>
      </c>
      <c r="D20" s="133">
        <v>4300</v>
      </c>
    </row>
    <row r="21" spans="1:4" s="98" customFormat="1" x14ac:dyDescent="0.3">
      <c r="A21" s="74" t="s">
        <v>13</v>
      </c>
      <c r="B21" s="75" t="s">
        <v>34</v>
      </c>
      <c r="C21" s="132">
        <f>C22+C24</f>
        <v>24000</v>
      </c>
      <c r="D21" s="132">
        <f>C22+C24</f>
        <v>24000</v>
      </c>
    </row>
    <row r="22" spans="1:4" x14ac:dyDescent="0.3">
      <c r="A22" s="78" t="s">
        <v>33</v>
      </c>
      <c r="B22" s="77" t="s">
        <v>35</v>
      </c>
      <c r="C22" s="133">
        <v>20000</v>
      </c>
      <c r="D22" s="133">
        <v>20000</v>
      </c>
    </row>
    <row r="23" spans="1:4" ht="46.8" x14ac:dyDescent="0.3">
      <c r="A23" s="78" t="s">
        <v>36</v>
      </c>
      <c r="B23" s="77" t="s">
        <v>37</v>
      </c>
      <c r="C23" s="134">
        <v>20000</v>
      </c>
      <c r="D23" s="134">
        <v>20000</v>
      </c>
    </row>
    <row r="24" spans="1:4" x14ac:dyDescent="0.3">
      <c r="A24" s="80" t="s">
        <v>38</v>
      </c>
      <c r="B24" s="77" t="s">
        <v>39</v>
      </c>
      <c r="C24" s="135">
        <v>4000</v>
      </c>
      <c r="D24" s="135">
        <v>4000</v>
      </c>
    </row>
    <row r="25" spans="1:4" ht="93.6" x14ac:dyDescent="0.3">
      <c r="A25" s="81" t="s">
        <v>41</v>
      </c>
      <c r="B25" s="77" t="s">
        <v>40</v>
      </c>
      <c r="C25" s="136">
        <v>1000</v>
      </c>
      <c r="D25" s="136">
        <v>1000</v>
      </c>
    </row>
    <row r="26" spans="1:4" ht="93.6" x14ac:dyDescent="0.3">
      <c r="A26" s="81" t="s">
        <v>42</v>
      </c>
      <c r="B26" s="77" t="s">
        <v>43</v>
      </c>
      <c r="C26" s="136">
        <v>3000</v>
      </c>
      <c r="D26" s="136">
        <v>3000</v>
      </c>
    </row>
    <row r="27" spans="1:4" ht="46.8" hidden="1" x14ac:dyDescent="0.3">
      <c r="A27" s="82" t="s">
        <v>44</v>
      </c>
      <c r="B27" s="77" t="s">
        <v>45</v>
      </c>
      <c r="C27" s="136">
        <v>0</v>
      </c>
      <c r="D27" s="136">
        <f>D28</f>
        <v>0</v>
      </c>
    </row>
    <row r="28" spans="1:4" hidden="1" x14ac:dyDescent="0.3">
      <c r="A28" s="80" t="s">
        <v>46</v>
      </c>
      <c r="B28" s="77" t="s">
        <v>47</v>
      </c>
      <c r="C28" s="136">
        <v>0</v>
      </c>
      <c r="D28" s="136">
        <v>0</v>
      </c>
    </row>
    <row r="29" spans="1:4" ht="46.8" hidden="1" x14ac:dyDescent="0.3">
      <c r="A29" s="81" t="s">
        <v>48</v>
      </c>
      <c r="B29" s="77" t="s">
        <v>49</v>
      </c>
      <c r="C29" s="136">
        <v>0</v>
      </c>
      <c r="D29" s="136">
        <v>0</v>
      </c>
    </row>
    <row r="30" spans="1:4" s="98" customFormat="1" ht="46.8" x14ac:dyDescent="0.3">
      <c r="A30" s="94" t="s">
        <v>14</v>
      </c>
      <c r="B30" s="86" t="s">
        <v>50</v>
      </c>
      <c r="C30" s="137">
        <f>C31+C33</f>
        <v>89000</v>
      </c>
      <c r="D30" s="137">
        <f>D31+D33</f>
        <v>89000</v>
      </c>
    </row>
    <row r="31" spans="1:4" ht="93.6" x14ac:dyDescent="0.3">
      <c r="A31" s="80" t="s">
        <v>15</v>
      </c>
      <c r="B31" s="83" t="s">
        <v>51</v>
      </c>
      <c r="C31" s="135">
        <f>C32</f>
        <v>44500</v>
      </c>
      <c r="D31" s="135">
        <f>D32</f>
        <v>44500</v>
      </c>
    </row>
    <row r="32" spans="1:4" ht="78" x14ac:dyDescent="0.3">
      <c r="A32" s="80" t="s">
        <v>61</v>
      </c>
      <c r="B32" s="83" t="s">
        <v>60</v>
      </c>
      <c r="C32" s="135">
        <v>44500</v>
      </c>
      <c r="D32" s="135">
        <v>44500</v>
      </c>
    </row>
    <row r="33" spans="1:4" ht="93.6" x14ac:dyDescent="0.3">
      <c r="A33" s="81" t="s">
        <v>52</v>
      </c>
      <c r="B33" s="83" t="s">
        <v>53</v>
      </c>
      <c r="C33" s="136">
        <v>44500</v>
      </c>
      <c r="D33" s="136">
        <v>44500</v>
      </c>
    </row>
    <row r="34" spans="1:4" ht="93.6" hidden="1" x14ac:dyDescent="0.3">
      <c r="A34" s="84" t="s">
        <v>55</v>
      </c>
      <c r="B34" s="83" t="s">
        <v>54</v>
      </c>
      <c r="C34" s="135">
        <v>0</v>
      </c>
      <c r="D34" s="135">
        <f>D35</f>
        <v>0</v>
      </c>
    </row>
    <row r="35" spans="1:4" ht="93.6" hidden="1" x14ac:dyDescent="0.3">
      <c r="A35" s="84" t="s">
        <v>58</v>
      </c>
      <c r="B35" s="83" t="s">
        <v>56</v>
      </c>
      <c r="C35" s="135">
        <v>0</v>
      </c>
      <c r="D35" s="135">
        <v>0</v>
      </c>
    </row>
    <row r="36" spans="1:4" ht="93.6" hidden="1" x14ac:dyDescent="0.3">
      <c r="A36" s="84" t="s">
        <v>59</v>
      </c>
      <c r="B36" s="83" t="s">
        <v>57</v>
      </c>
      <c r="C36" s="136">
        <v>0</v>
      </c>
      <c r="D36" s="136">
        <v>0</v>
      </c>
    </row>
    <row r="37" spans="1:4" x14ac:dyDescent="0.3">
      <c r="A37" s="85" t="s">
        <v>16</v>
      </c>
      <c r="B37" s="86" t="s">
        <v>63</v>
      </c>
      <c r="C37" s="137">
        <f>C38</f>
        <v>2232900</v>
      </c>
      <c r="D37" s="137">
        <f>D38</f>
        <v>2289400</v>
      </c>
    </row>
    <row r="38" spans="1:4" ht="46.8" x14ac:dyDescent="0.3">
      <c r="A38" s="82" t="s">
        <v>17</v>
      </c>
      <c r="B38" s="83" t="s">
        <v>64</v>
      </c>
      <c r="C38" s="135">
        <f>C39+C42+C45+C48</f>
        <v>2232900</v>
      </c>
      <c r="D38" s="135">
        <f>D39+D42+D45</f>
        <v>2289400</v>
      </c>
    </row>
    <row r="39" spans="1:4" ht="31.2" x14ac:dyDescent="0.3">
      <c r="A39" s="87" t="s">
        <v>18</v>
      </c>
      <c r="B39" s="83" t="s">
        <v>65</v>
      </c>
      <c r="C39" s="135">
        <f>C40</f>
        <v>819000</v>
      </c>
      <c r="D39" s="135">
        <v>799500</v>
      </c>
    </row>
    <row r="40" spans="1:4" x14ac:dyDescent="0.3">
      <c r="A40" s="88" t="s">
        <v>19</v>
      </c>
      <c r="B40" s="83" t="s">
        <v>66</v>
      </c>
      <c r="C40" s="135">
        <v>819000</v>
      </c>
      <c r="D40" s="135">
        <v>799500</v>
      </c>
    </row>
    <row r="41" spans="1:4" ht="31.2" x14ac:dyDescent="0.3">
      <c r="A41" s="89" t="s">
        <v>62</v>
      </c>
      <c r="B41" s="83" t="s">
        <v>68</v>
      </c>
      <c r="C41" s="135">
        <v>819000</v>
      </c>
      <c r="D41" s="135">
        <v>799500</v>
      </c>
    </row>
    <row r="42" spans="1:4" ht="46.8" x14ac:dyDescent="0.3">
      <c r="A42" s="87" t="s">
        <v>20</v>
      </c>
      <c r="B42" s="83" t="s">
        <v>69</v>
      </c>
      <c r="C42" s="135">
        <v>1373500</v>
      </c>
      <c r="D42" s="135">
        <f>D43</f>
        <v>1449400</v>
      </c>
    </row>
    <row r="43" spans="1:4" x14ac:dyDescent="0.3">
      <c r="A43" s="90" t="s">
        <v>132</v>
      </c>
      <c r="B43" s="91" t="s">
        <v>133</v>
      </c>
      <c r="C43" s="135">
        <v>1373500</v>
      </c>
      <c r="D43" s="135">
        <v>1449400</v>
      </c>
    </row>
    <row r="44" spans="1:4" x14ac:dyDescent="0.3">
      <c r="A44" s="92" t="s">
        <v>130</v>
      </c>
      <c r="B44" s="91" t="s">
        <v>129</v>
      </c>
      <c r="C44" s="135">
        <v>1373500</v>
      </c>
      <c r="D44" s="135">
        <v>1449400</v>
      </c>
    </row>
    <row r="45" spans="1:4" ht="31.2" x14ac:dyDescent="0.3">
      <c r="A45" s="87" t="s">
        <v>21</v>
      </c>
      <c r="B45" s="83" t="s">
        <v>67</v>
      </c>
      <c r="C45" s="135">
        <f>C46+C47</f>
        <v>40400</v>
      </c>
      <c r="D45" s="135">
        <f>D46+D47</f>
        <v>40500</v>
      </c>
    </row>
    <row r="46" spans="1:4" ht="46.8" x14ac:dyDescent="0.3">
      <c r="A46" s="92" t="s">
        <v>134</v>
      </c>
      <c r="B46" s="83" t="s">
        <v>131</v>
      </c>
      <c r="C46" s="135">
        <v>39700</v>
      </c>
      <c r="D46" s="135">
        <v>39800</v>
      </c>
    </row>
    <row r="47" spans="1:4" ht="46.8" x14ac:dyDescent="0.3">
      <c r="A47" s="93" t="s">
        <v>184</v>
      </c>
      <c r="B47" s="91" t="s">
        <v>185</v>
      </c>
      <c r="C47" s="135">
        <v>700</v>
      </c>
      <c r="D47" s="135">
        <v>700</v>
      </c>
    </row>
    <row r="48" spans="1:4" hidden="1" x14ac:dyDescent="0.3">
      <c r="A48" s="93"/>
      <c r="B48" s="91" t="s">
        <v>186</v>
      </c>
      <c r="C48" s="135"/>
      <c r="D48" s="135"/>
    </row>
    <row r="49" spans="1:5" x14ac:dyDescent="0.3">
      <c r="A49" s="94" t="s">
        <v>23</v>
      </c>
      <c r="B49" s="86"/>
      <c r="C49" s="137">
        <f>C11+C37</f>
        <v>2636700</v>
      </c>
      <c r="D49" s="137">
        <f>D11+D37</f>
        <v>2672400</v>
      </c>
    </row>
    <row r="50" spans="1:5" x14ac:dyDescent="0.3">
      <c r="C50" s="129"/>
      <c r="D50" s="129"/>
    </row>
    <row r="52" spans="1:5" x14ac:dyDescent="0.3">
      <c r="C52" s="95"/>
      <c r="D52" s="95"/>
    </row>
    <row r="53" spans="1:5" ht="18" x14ac:dyDescent="0.35">
      <c r="A53" s="97" t="s">
        <v>189</v>
      </c>
      <c r="B53" s="97"/>
      <c r="C53" s="97"/>
      <c r="D53" s="97" t="s">
        <v>194</v>
      </c>
      <c r="E53" s="96"/>
    </row>
  </sheetData>
  <mergeCells count="4">
    <mergeCell ref="A6:D7"/>
    <mergeCell ref="C9:D9"/>
    <mergeCell ref="A9:A10"/>
    <mergeCell ref="B9:B10"/>
  </mergeCells>
  <phoneticPr fontId="13" type="noConversion"/>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3"/>
  <sheetViews>
    <sheetView workbookViewId="0">
      <selection activeCell="A2" sqref="A2:C2"/>
    </sheetView>
  </sheetViews>
  <sheetFormatPr defaultRowHeight="15.6" x14ac:dyDescent="0.3"/>
  <cols>
    <col min="1" max="1" width="57.5546875" style="306" customWidth="1"/>
    <col min="2" max="2" width="22.6640625" style="306" customWidth="1"/>
    <col min="3" max="3" width="24.44140625" style="306" customWidth="1"/>
    <col min="4" max="4" width="0.109375" style="306" customWidth="1"/>
    <col min="5" max="5" width="15.44140625" style="6" hidden="1" customWidth="1"/>
  </cols>
  <sheetData>
    <row r="1" spans="1:14" x14ac:dyDescent="0.3">
      <c r="A1" s="365" t="s">
        <v>581</v>
      </c>
      <c r="B1" s="366"/>
      <c r="C1" s="366"/>
      <c r="D1" s="5"/>
    </row>
    <row r="2" spans="1:14" x14ac:dyDescent="0.3">
      <c r="A2" s="367" t="s">
        <v>582</v>
      </c>
      <c r="B2" s="368"/>
      <c r="C2" s="368"/>
      <c r="D2" s="5"/>
    </row>
    <row r="3" spans="1:14" x14ac:dyDescent="0.3">
      <c r="A3" s="365" t="s">
        <v>569</v>
      </c>
      <c r="B3" s="366"/>
      <c r="C3" s="366"/>
      <c r="D3" s="5"/>
    </row>
    <row r="4" spans="1:14" ht="16.2" customHeight="1" x14ac:dyDescent="0.3">
      <c r="A4" s="369" t="s">
        <v>570</v>
      </c>
      <c r="B4" s="370"/>
      <c r="C4" s="370"/>
      <c r="D4" s="5"/>
    </row>
    <row r="5" spans="1:14" ht="15.6" customHeight="1" x14ac:dyDescent="0.3">
      <c r="A5" s="350"/>
      <c r="B5" s="350"/>
      <c r="C5" s="350"/>
      <c r="D5" s="5"/>
    </row>
    <row r="6" spans="1:14" ht="15.6" customHeight="1" x14ac:dyDescent="0.3">
      <c r="A6" s="348"/>
      <c r="B6" s="370" t="s">
        <v>566</v>
      </c>
      <c r="C6" s="370"/>
      <c r="D6" s="5"/>
    </row>
    <row r="7" spans="1:14" ht="15.6" customHeight="1" x14ac:dyDescent="0.3">
      <c r="A7" s="370" t="s">
        <v>567</v>
      </c>
      <c r="B7" s="370"/>
      <c r="C7" s="370"/>
      <c r="D7" s="5"/>
    </row>
    <row r="8" spans="1:14" ht="14.4" customHeight="1" x14ac:dyDescent="0.3">
      <c r="A8" s="347"/>
      <c r="B8" s="371" t="s">
        <v>568</v>
      </c>
      <c r="C8" s="371"/>
      <c r="D8" s="341"/>
      <c r="E8" s="341"/>
      <c r="F8" s="341"/>
      <c r="G8" s="341"/>
      <c r="H8" s="341"/>
      <c r="I8" s="341"/>
      <c r="J8" s="341"/>
      <c r="K8" s="341"/>
      <c r="L8" s="341"/>
      <c r="M8" s="341"/>
      <c r="N8" s="341"/>
    </row>
    <row r="9" spans="1:14" ht="14.4" customHeight="1" x14ac:dyDescent="0.3">
      <c r="A9" s="347"/>
      <c r="B9" s="351"/>
      <c r="C9" s="351"/>
      <c r="D9" s="341"/>
      <c r="E9" s="341"/>
      <c r="F9" s="341"/>
      <c r="G9" s="341"/>
      <c r="H9" s="341"/>
      <c r="I9" s="341"/>
      <c r="J9" s="341"/>
      <c r="K9" s="341"/>
      <c r="L9" s="341"/>
      <c r="M9" s="341"/>
      <c r="N9" s="341"/>
    </row>
    <row r="10" spans="1:14" x14ac:dyDescent="0.3">
      <c r="A10" s="363" t="s">
        <v>72</v>
      </c>
      <c r="B10" s="364"/>
      <c r="C10" s="364"/>
      <c r="D10" s="364"/>
      <c r="E10" s="364"/>
    </row>
    <row r="11" spans="1:14" ht="32.25" customHeight="1" x14ac:dyDescent="0.3">
      <c r="A11" s="363" t="s">
        <v>553</v>
      </c>
      <c r="B11" s="363"/>
      <c r="C11" s="363"/>
      <c r="D11" s="363"/>
      <c r="E11" s="363"/>
    </row>
    <row r="12" spans="1:14" x14ac:dyDescent="0.3">
      <c r="A12" s="305"/>
    </row>
    <row r="13" spans="1:14" x14ac:dyDescent="0.3">
      <c r="A13" s="47" t="s">
        <v>73</v>
      </c>
      <c r="B13" s="47" t="s">
        <v>73</v>
      </c>
      <c r="C13" s="47" t="s">
        <v>128</v>
      </c>
      <c r="D13" s="47"/>
      <c r="E13" s="47" t="s">
        <v>141</v>
      </c>
    </row>
    <row r="14" spans="1:14" ht="14.4" x14ac:dyDescent="0.3">
      <c r="A14" s="157" t="s">
        <v>74</v>
      </c>
      <c r="B14" s="157" t="s">
        <v>75</v>
      </c>
      <c r="C14" s="157" t="s">
        <v>551</v>
      </c>
      <c r="D14" s="161"/>
      <c r="E14" s="161" t="s">
        <v>229</v>
      </c>
    </row>
    <row r="15" spans="1:14" ht="14.4" x14ac:dyDescent="0.3">
      <c r="A15" s="155" t="s">
        <v>76</v>
      </c>
      <c r="B15" s="182" t="s">
        <v>77</v>
      </c>
      <c r="C15" s="193">
        <f>C16+C17+C18+C20+C21+C19</f>
        <v>5940844.2999999998</v>
      </c>
      <c r="D15" s="174">
        <f>D21+D20+D18+D17+D16</f>
        <v>1670640</v>
      </c>
      <c r="E15" s="175">
        <f>SUM(E16:E21)</f>
        <v>1609030</v>
      </c>
    </row>
    <row r="16" spans="1:14" ht="27.6" x14ac:dyDescent="0.3">
      <c r="A16" s="156" t="s">
        <v>78</v>
      </c>
      <c r="B16" s="183" t="s">
        <v>79</v>
      </c>
      <c r="C16" s="184">
        <v>962696</v>
      </c>
      <c r="D16" s="171">
        <v>358140</v>
      </c>
      <c r="E16" s="176">
        <v>295330</v>
      </c>
    </row>
    <row r="17" spans="1:5" ht="41.4" x14ac:dyDescent="0.3">
      <c r="A17" s="156" t="s">
        <v>578</v>
      </c>
      <c r="B17" s="183" t="s">
        <v>81</v>
      </c>
      <c r="C17" s="184">
        <v>4007777.3</v>
      </c>
      <c r="D17" s="171">
        <v>1218200</v>
      </c>
      <c r="E17" s="176">
        <v>1219400</v>
      </c>
    </row>
    <row r="18" spans="1:5" ht="41.4" x14ac:dyDescent="0.3">
      <c r="A18" s="156" t="s">
        <v>82</v>
      </c>
      <c r="B18" s="183" t="s">
        <v>83</v>
      </c>
      <c r="C18" s="194">
        <v>959671</v>
      </c>
      <c r="D18" s="171">
        <v>90700</v>
      </c>
      <c r="E18" s="176">
        <v>90700</v>
      </c>
    </row>
    <row r="19" spans="1:5" ht="15.75" customHeight="1" x14ac:dyDescent="0.3">
      <c r="A19" s="156" t="s">
        <v>205</v>
      </c>
      <c r="B19" s="185" t="s">
        <v>206</v>
      </c>
      <c r="C19" s="186">
        <v>0</v>
      </c>
      <c r="D19" s="171" t="s">
        <v>226</v>
      </c>
      <c r="E19" s="171" t="s">
        <v>226</v>
      </c>
    </row>
    <row r="20" spans="1:5" ht="14.4" x14ac:dyDescent="0.3">
      <c r="A20" s="156" t="s">
        <v>84</v>
      </c>
      <c r="B20" s="183" t="s">
        <v>85</v>
      </c>
      <c r="C20" s="184">
        <v>5000</v>
      </c>
      <c r="D20" s="171">
        <v>3000</v>
      </c>
      <c r="E20" s="176">
        <v>3000</v>
      </c>
    </row>
    <row r="21" spans="1:5" ht="14.4" x14ac:dyDescent="0.3">
      <c r="A21" s="158" t="s">
        <v>214</v>
      </c>
      <c r="B21" s="185" t="s">
        <v>211</v>
      </c>
      <c r="C21" s="186">
        <v>5700</v>
      </c>
      <c r="D21" s="171">
        <v>600</v>
      </c>
      <c r="E21" s="176">
        <v>600</v>
      </c>
    </row>
    <row r="22" spans="1:5" ht="14.4" x14ac:dyDescent="0.3">
      <c r="A22" s="155" t="s">
        <v>139</v>
      </c>
      <c r="B22" s="187" t="s">
        <v>140</v>
      </c>
      <c r="C22" s="188">
        <f>C23</f>
        <v>209800</v>
      </c>
      <c r="D22" s="177">
        <v>35100</v>
      </c>
      <c r="E22" s="178">
        <f>E23</f>
        <v>35100</v>
      </c>
    </row>
    <row r="23" spans="1:5" ht="18" customHeight="1" x14ac:dyDescent="0.3">
      <c r="A23" s="156" t="s">
        <v>138</v>
      </c>
      <c r="B23" s="185" t="s">
        <v>137</v>
      </c>
      <c r="C23" s="186">
        <v>209800</v>
      </c>
      <c r="D23" s="171" t="s">
        <v>225</v>
      </c>
      <c r="E23" s="176">
        <v>35100</v>
      </c>
    </row>
    <row r="24" spans="1:5" ht="27.6" x14ac:dyDescent="0.3">
      <c r="A24" s="155" t="s">
        <v>86</v>
      </c>
      <c r="B24" s="182" t="s">
        <v>87</v>
      </c>
      <c r="C24" s="188">
        <f>C25+C26</f>
        <v>6000</v>
      </c>
      <c r="D24" s="177">
        <v>30000</v>
      </c>
      <c r="E24" s="178">
        <v>30000</v>
      </c>
    </row>
    <row r="25" spans="1:5" ht="14.4" x14ac:dyDescent="0.3">
      <c r="A25" s="156" t="s">
        <v>485</v>
      </c>
      <c r="B25" s="183" t="s">
        <v>89</v>
      </c>
      <c r="C25" s="184">
        <v>1000</v>
      </c>
      <c r="D25" s="171">
        <v>10000</v>
      </c>
      <c r="E25" s="176">
        <v>10000</v>
      </c>
    </row>
    <row r="26" spans="1:5" ht="37.5" customHeight="1" x14ac:dyDescent="0.3">
      <c r="A26" s="156" t="s">
        <v>486</v>
      </c>
      <c r="B26" s="183" t="s">
        <v>91</v>
      </c>
      <c r="C26" s="184">
        <v>5000</v>
      </c>
      <c r="D26" s="171">
        <v>20000</v>
      </c>
      <c r="E26" s="176">
        <v>20000</v>
      </c>
    </row>
    <row r="27" spans="1:5" ht="14.4" x14ac:dyDescent="0.3">
      <c r="A27" s="155" t="s">
        <v>92</v>
      </c>
      <c r="B27" s="182" t="s">
        <v>93</v>
      </c>
      <c r="C27" s="188">
        <f>C28+C29</f>
        <v>727756.51</v>
      </c>
      <c r="D27" s="177">
        <f>D28</f>
        <v>350000</v>
      </c>
      <c r="E27" s="178">
        <f>E28</f>
        <v>350000</v>
      </c>
    </row>
    <row r="28" spans="1:5" ht="14.4" x14ac:dyDescent="0.3">
      <c r="A28" s="156" t="s">
        <v>94</v>
      </c>
      <c r="B28" s="183" t="s">
        <v>95</v>
      </c>
      <c r="C28" s="184">
        <v>726756.51</v>
      </c>
      <c r="D28" s="171">
        <v>350000</v>
      </c>
      <c r="E28" s="176">
        <v>350000</v>
      </c>
    </row>
    <row r="29" spans="1:5" ht="14.4" x14ac:dyDescent="0.3">
      <c r="A29" s="156" t="s">
        <v>237</v>
      </c>
      <c r="B29" s="185" t="s">
        <v>236</v>
      </c>
      <c r="C29" s="184">
        <v>1000</v>
      </c>
      <c r="D29" s="171"/>
      <c r="E29" s="176"/>
    </row>
    <row r="30" spans="1:5" ht="14.4" x14ac:dyDescent="0.3">
      <c r="A30" s="155" t="s">
        <v>96</v>
      </c>
      <c r="B30" s="182" t="s">
        <v>97</v>
      </c>
      <c r="C30" s="188">
        <f>C31</f>
        <v>2000</v>
      </c>
      <c r="D30" s="177">
        <f>D31</f>
        <v>67400</v>
      </c>
      <c r="E30" s="178">
        <f>E31</f>
        <v>65400</v>
      </c>
    </row>
    <row r="31" spans="1:5" ht="14.4" x14ac:dyDescent="0.3">
      <c r="A31" s="156" t="s">
        <v>105</v>
      </c>
      <c r="B31" s="185" t="s">
        <v>106</v>
      </c>
      <c r="C31" s="184">
        <v>2000</v>
      </c>
      <c r="D31" s="171">
        <v>67400</v>
      </c>
      <c r="E31" s="176">
        <v>65400</v>
      </c>
    </row>
    <row r="32" spans="1:5" ht="14.4" x14ac:dyDescent="0.3">
      <c r="A32" s="155" t="s">
        <v>515</v>
      </c>
      <c r="B32" s="187" t="s">
        <v>516</v>
      </c>
      <c r="C32" s="188">
        <f>C33</f>
        <v>0</v>
      </c>
      <c r="D32" s="171"/>
      <c r="E32" s="176"/>
    </row>
    <row r="33" spans="1:5" ht="14.4" x14ac:dyDescent="0.3">
      <c r="A33" s="156" t="s">
        <v>518</v>
      </c>
      <c r="B33" s="185" t="s">
        <v>517</v>
      </c>
      <c r="C33" s="184">
        <v>0</v>
      </c>
      <c r="D33" s="171"/>
      <c r="E33" s="176"/>
    </row>
    <row r="34" spans="1:5" ht="14.4" x14ac:dyDescent="0.3">
      <c r="A34" s="155" t="s">
        <v>238</v>
      </c>
      <c r="B34" s="187" t="s">
        <v>233</v>
      </c>
      <c r="C34" s="188">
        <f>C36+C35</f>
        <v>4000</v>
      </c>
      <c r="D34" s="177">
        <f>D36</f>
        <v>1000</v>
      </c>
      <c r="E34" s="178">
        <f>E36</f>
        <v>1000</v>
      </c>
    </row>
    <row r="35" spans="1:5" ht="27.6" x14ac:dyDescent="0.3">
      <c r="A35" s="156" t="s">
        <v>240</v>
      </c>
      <c r="B35" s="185" t="s">
        <v>239</v>
      </c>
      <c r="C35" s="184">
        <v>1000</v>
      </c>
      <c r="D35" s="177"/>
      <c r="E35" s="178"/>
    </row>
    <row r="36" spans="1:5" ht="18" customHeight="1" x14ac:dyDescent="0.3">
      <c r="A36" s="160" t="s">
        <v>230</v>
      </c>
      <c r="B36" s="189" t="s">
        <v>232</v>
      </c>
      <c r="C36" s="184">
        <v>3000</v>
      </c>
      <c r="D36" s="171">
        <v>1000</v>
      </c>
      <c r="E36" s="176">
        <v>1000</v>
      </c>
    </row>
    <row r="37" spans="1:5" ht="14.4" x14ac:dyDescent="0.3">
      <c r="A37" s="155" t="s">
        <v>100</v>
      </c>
      <c r="B37" s="182" t="s">
        <v>101</v>
      </c>
      <c r="C37" s="188">
        <f>C38</f>
        <v>667000</v>
      </c>
      <c r="D37" s="177" t="e">
        <f>D38+#REF!</f>
        <v>#REF!</v>
      </c>
      <c r="E37" s="178" t="e">
        <f>E38+#REF!</f>
        <v>#REF!</v>
      </c>
    </row>
    <row r="38" spans="1:5" ht="14.4" x14ac:dyDescent="0.3">
      <c r="A38" s="156" t="s">
        <v>102</v>
      </c>
      <c r="B38" s="183" t="s">
        <v>103</v>
      </c>
      <c r="C38" s="184">
        <v>667000</v>
      </c>
      <c r="D38" s="171">
        <v>166000</v>
      </c>
      <c r="E38" s="176">
        <v>172450</v>
      </c>
    </row>
    <row r="39" spans="1:5" ht="14.4" x14ac:dyDescent="0.3">
      <c r="A39" s="155" t="s">
        <v>241</v>
      </c>
      <c r="B39" s="182">
        <v>1000</v>
      </c>
      <c r="C39" s="188">
        <f>C40</f>
        <v>0</v>
      </c>
      <c r="D39" s="177">
        <f>D40</f>
        <v>45000</v>
      </c>
      <c r="E39" s="178">
        <f>E40</f>
        <v>45000</v>
      </c>
    </row>
    <row r="40" spans="1:5" ht="14.4" x14ac:dyDescent="0.3">
      <c r="A40" s="156" t="s">
        <v>197</v>
      </c>
      <c r="B40" s="183">
        <v>1001</v>
      </c>
      <c r="C40" s="184">
        <v>0</v>
      </c>
      <c r="D40" s="171">
        <v>45000</v>
      </c>
      <c r="E40" s="176">
        <v>45000</v>
      </c>
    </row>
    <row r="41" spans="1:5" ht="14.4" x14ac:dyDescent="0.3">
      <c r="A41" s="155" t="s">
        <v>104</v>
      </c>
      <c r="B41" s="182"/>
      <c r="C41" s="289">
        <f>C15+C22+C24+C27+C30+C37+C39+C34+C32</f>
        <v>7557400.8099999996</v>
      </c>
      <c r="D41" s="172" t="e">
        <f>D15+D22+D24+D27+#REF!+D37+D39+D30</f>
        <v>#REF!</v>
      </c>
      <c r="E41" s="173" t="e">
        <f>E15+E22+E24+E27+#REF!+E37+E39+E30</f>
        <v>#REF!</v>
      </c>
    </row>
    <row r="42" spans="1:5" x14ac:dyDescent="0.3">
      <c r="E42" s="130"/>
    </row>
    <row r="43" spans="1:5" ht="18" x14ac:dyDescent="0.35">
      <c r="A43" s="1" t="s">
        <v>189</v>
      </c>
      <c r="C43" s="195" t="s">
        <v>561</v>
      </c>
      <c r="E43" s="3" t="s">
        <v>194</v>
      </c>
    </row>
  </sheetData>
  <mergeCells count="9">
    <mergeCell ref="A10:E10"/>
    <mergeCell ref="A11:E11"/>
    <mergeCell ref="A1:C1"/>
    <mergeCell ref="A2:C2"/>
    <mergeCell ref="A3:C3"/>
    <mergeCell ref="A4:C4"/>
    <mergeCell ref="B8:C8"/>
    <mergeCell ref="B6:C6"/>
    <mergeCell ref="A7:C7"/>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7"/>
  <sheetViews>
    <sheetView zoomScale="75" zoomScaleNormal="75" workbookViewId="0">
      <selection activeCell="A38" sqref="A36:A38"/>
    </sheetView>
  </sheetViews>
  <sheetFormatPr defaultRowHeight="15.6" x14ac:dyDescent="0.3"/>
  <cols>
    <col min="1" max="1" width="65.109375" style="4" customWidth="1"/>
    <col min="2" max="2" width="21.5546875" style="4" customWidth="1"/>
    <col min="3" max="4" width="21.5546875" style="6" customWidth="1"/>
  </cols>
  <sheetData>
    <row r="1" spans="1:4" x14ac:dyDescent="0.3">
      <c r="C1" s="5" t="s">
        <v>143</v>
      </c>
    </row>
    <row r="2" spans="1:4" x14ac:dyDescent="0.3">
      <c r="C2" s="5" t="s">
        <v>24</v>
      </c>
    </row>
    <row r="3" spans="1:4" x14ac:dyDescent="0.3">
      <c r="C3" s="5" t="s">
        <v>191</v>
      </c>
    </row>
    <row r="4" spans="1:4" x14ac:dyDescent="0.3">
      <c r="C4" s="5" t="s">
        <v>210</v>
      </c>
    </row>
    <row r="6" spans="1:4" x14ac:dyDescent="0.3">
      <c r="A6" s="363" t="s">
        <v>72</v>
      </c>
      <c r="B6" s="364"/>
      <c r="C6" s="364"/>
      <c r="D6"/>
    </row>
    <row r="7" spans="1:4" ht="32.25" customHeight="1" x14ac:dyDescent="0.3">
      <c r="A7" s="363" t="s">
        <v>219</v>
      </c>
      <c r="B7" s="363"/>
      <c r="C7" s="363"/>
      <c r="D7"/>
    </row>
    <row r="8" spans="1:4" x14ac:dyDescent="0.3">
      <c r="A8" s="7"/>
    </row>
    <row r="9" spans="1:4" x14ac:dyDescent="0.3">
      <c r="A9" s="8" t="s">
        <v>73</v>
      </c>
      <c r="B9" s="8" t="s">
        <v>73</v>
      </c>
      <c r="C9" s="8"/>
      <c r="D9" s="8" t="s">
        <v>141</v>
      </c>
    </row>
    <row r="10" spans="1:4" x14ac:dyDescent="0.3">
      <c r="A10" s="374" t="s">
        <v>74</v>
      </c>
      <c r="B10" s="374" t="s">
        <v>75</v>
      </c>
      <c r="C10" s="372" t="s">
        <v>3</v>
      </c>
      <c r="D10" s="373"/>
    </row>
    <row r="11" spans="1:4" x14ac:dyDescent="0.3">
      <c r="A11" s="375"/>
      <c r="B11" s="375"/>
      <c r="C11" s="16" t="s">
        <v>188</v>
      </c>
      <c r="D11" s="16" t="s">
        <v>215</v>
      </c>
    </row>
    <row r="12" spans="1:4" x14ac:dyDescent="0.3">
      <c r="A12" s="9" t="s">
        <v>76</v>
      </c>
      <c r="B12" s="10" t="s">
        <v>77</v>
      </c>
      <c r="C12" s="11">
        <f>SUM(C13:C18)</f>
        <v>1958800</v>
      </c>
      <c r="D12" s="11">
        <f>SUM(D13:D18)</f>
        <v>1911700</v>
      </c>
    </row>
    <row r="13" spans="1:4" ht="31.2" x14ac:dyDescent="0.3">
      <c r="A13" s="12" t="s">
        <v>78</v>
      </c>
      <c r="B13" s="13" t="s">
        <v>79</v>
      </c>
      <c r="C13" s="14">
        <v>262000</v>
      </c>
      <c r="D13" s="14">
        <v>263000</v>
      </c>
    </row>
    <row r="14" spans="1:4" ht="46.8" x14ac:dyDescent="0.3">
      <c r="A14" s="12" t="s">
        <v>80</v>
      </c>
      <c r="B14" s="13" t="s">
        <v>81</v>
      </c>
      <c r="C14" s="14">
        <v>1589100</v>
      </c>
      <c r="D14" s="14">
        <v>1636000</v>
      </c>
    </row>
    <row r="15" spans="1:4" ht="46.8" x14ac:dyDescent="0.3">
      <c r="A15" s="12" t="s">
        <v>82</v>
      </c>
      <c r="B15" s="13" t="s">
        <v>83</v>
      </c>
      <c r="C15" s="14">
        <v>9000</v>
      </c>
      <c r="D15" s="14">
        <v>9000</v>
      </c>
    </row>
    <row r="16" spans="1:4" x14ac:dyDescent="0.3">
      <c r="A16" s="49" t="s">
        <v>205</v>
      </c>
      <c r="B16" s="99" t="s">
        <v>206</v>
      </c>
      <c r="C16" s="14">
        <v>95000</v>
      </c>
      <c r="D16" s="14"/>
    </row>
    <row r="17" spans="1:4" x14ac:dyDescent="0.3">
      <c r="A17" s="12" t="s">
        <v>84</v>
      </c>
      <c r="B17" s="13" t="s">
        <v>85</v>
      </c>
      <c r="C17" s="14">
        <v>3000</v>
      </c>
      <c r="D17" s="14">
        <v>3000</v>
      </c>
    </row>
    <row r="18" spans="1:4" x14ac:dyDescent="0.3">
      <c r="A18" s="152" t="s">
        <v>214</v>
      </c>
      <c r="B18" s="99" t="s">
        <v>211</v>
      </c>
      <c r="C18" s="14">
        <v>700</v>
      </c>
      <c r="D18" s="14">
        <v>700</v>
      </c>
    </row>
    <row r="19" spans="1:4" x14ac:dyDescent="0.3">
      <c r="A19" s="9" t="s">
        <v>139</v>
      </c>
      <c r="B19" s="21" t="s">
        <v>140</v>
      </c>
      <c r="C19" s="11">
        <f>C20</f>
        <v>39700</v>
      </c>
      <c r="D19" s="11">
        <f>D20</f>
        <v>39800</v>
      </c>
    </row>
    <row r="20" spans="1:4" x14ac:dyDescent="0.3">
      <c r="A20" s="12" t="s">
        <v>138</v>
      </c>
      <c r="B20" s="17" t="s">
        <v>137</v>
      </c>
      <c r="C20" s="14">
        <v>39700</v>
      </c>
      <c r="D20" s="14">
        <v>39800</v>
      </c>
    </row>
    <row r="21" spans="1:4" ht="31.2" x14ac:dyDescent="0.3">
      <c r="A21" s="9" t="s">
        <v>86</v>
      </c>
      <c r="B21" s="10" t="s">
        <v>87</v>
      </c>
      <c r="C21" s="11">
        <f>SUM(C22:C23)</f>
        <v>41800</v>
      </c>
      <c r="D21" s="11">
        <f>SUM(D22:D23)</f>
        <v>68800</v>
      </c>
    </row>
    <row r="22" spans="1:4" ht="31.2" x14ac:dyDescent="0.3">
      <c r="A22" s="12" t="s">
        <v>88</v>
      </c>
      <c r="B22" s="13" t="s">
        <v>89</v>
      </c>
      <c r="C22" s="14">
        <v>20800</v>
      </c>
      <c r="D22" s="14">
        <v>20800</v>
      </c>
    </row>
    <row r="23" spans="1:4" x14ac:dyDescent="0.3">
      <c r="A23" s="12" t="s">
        <v>90</v>
      </c>
      <c r="B23" s="13" t="s">
        <v>91</v>
      </c>
      <c r="C23" s="14">
        <v>21000</v>
      </c>
      <c r="D23" s="14">
        <v>48000</v>
      </c>
    </row>
    <row r="24" spans="1:4" x14ac:dyDescent="0.3">
      <c r="A24" s="9" t="s">
        <v>92</v>
      </c>
      <c r="B24" s="10" t="s">
        <v>93</v>
      </c>
      <c r="C24" s="11">
        <f>SUM(C25:C25)</f>
        <v>150800</v>
      </c>
      <c r="D24" s="11">
        <f>SUM(D25:D25)</f>
        <v>125000</v>
      </c>
    </row>
    <row r="25" spans="1:4" x14ac:dyDescent="0.3">
      <c r="A25" s="12" t="s">
        <v>94</v>
      </c>
      <c r="B25" s="13" t="s">
        <v>95</v>
      </c>
      <c r="C25" s="14">
        <v>150800</v>
      </c>
      <c r="D25" s="14">
        <v>125000</v>
      </c>
    </row>
    <row r="26" spans="1:4" x14ac:dyDescent="0.3">
      <c r="A26" s="9" t="s">
        <v>96</v>
      </c>
      <c r="B26" s="10" t="s">
        <v>97</v>
      </c>
      <c r="C26" s="11">
        <f>SUM(C27:C28)</f>
        <v>45000</v>
      </c>
      <c r="D26" s="11">
        <f>SUM(D27:D28)</f>
        <v>98000</v>
      </c>
    </row>
    <row r="27" spans="1:4" hidden="1" x14ac:dyDescent="0.3">
      <c r="A27" s="12" t="s">
        <v>98</v>
      </c>
      <c r="B27" s="13" t="s">
        <v>99</v>
      </c>
      <c r="C27" s="14">
        <v>0</v>
      </c>
      <c r="D27" s="14">
        <v>0</v>
      </c>
    </row>
    <row r="28" spans="1:4" x14ac:dyDescent="0.3">
      <c r="A28" s="12" t="s">
        <v>105</v>
      </c>
      <c r="B28" s="13" t="s">
        <v>106</v>
      </c>
      <c r="C28" s="14">
        <v>45000</v>
      </c>
      <c r="D28" s="14">
        <v>98000</v>
      </c>
    </row>
    <row r="29" spans="1:4" x14ac:dyDescent="0.3">
      <c r="A29" s="9" t="s">
        <v>100</v>
      </c>
      <c r="B29" s="10" t="s">
        <v>101</v>
      </c>
      <c r="C29" s="11">
        <f>C30+C31</f>
        <v>340000</v>
      </c>
      <c r="D29" s="11">
        <f>D30+D31</f>
        <v>340000</v>
      </c>
    </row>
    <row r="30" spans="1:4" x14ac:dyDescent="0.3">
      <c r="A30" s="12" t="s">
        <v>102</v>
      </c>
      <c r="B30" s="13" t="s">
        <v>103</v>
      </c>
      <c r="C30" s="14">
        <v>208000</v>
      </c>
      <c r="D30" s="14">
        <v>208000</v>
      </c>
    </row>
    <row r="31" spans="1:4" ht="33" customHeight="1" x14ac:dyDescent="0.3">
      <c r="A31" s="12" t="s">
        <v>182</v>
      </c>
      <c r="B31" s="13">
        <v>801</v>
      </c>
      <c r="C31" s="14">
        <v>132000</v>
      </c>
      <c r="D31" s="14">
        <v>132000</v>
      </c>
    </row>
    <row r="32" spans="1:4" x14ac:dyDescent="0.3">
      <c r="A32" s="9" t="s">
        <v>196</v>
      </c>
      <c r="B32" s="10">
        <v>1001</v>
      </c>
      <c r="C32" s="11">
        <f>C33</f>
        <v>30000</v>
      </c>
      <c r="D32" s="11">
        <f>D33</f>
        <v>30000</v>
      </c>
    </row>
    <row r="33" spans="1:4" x14ac:dyDescent="0.3">
      <c r="A33" s="49" t="s">
        <v>197</v>
      </c>
      <c r="B33" s="13">
        <v>1001</v>
      </c>
      <c r="C33" s="14">
        <v>30000</v>
      </c>
      <c r="D33" s="140">
        <v>30000</v>
      </c>
    </row>
    <row r="34" spans="1:4" x14ac:dyDescent="0.3">
      <c r="A34" s="9" t="s">
        <v>104</v>
      </c>
      <c r="B34" s="10"/>
      <c r="C34" s="11">
        <f>C12+C19+C21+C24+C26+C29+C32</f>
        <v>2606100</v>
      </c>
      <c r="D34" s="11">
        <f>D12+D19+D21+D24+D26+D29+D32</f>
        <v>2613300</v>
      </c>
    </row>
    <row r="35" spans="1:4" x14ac:dyDescent="0.3">
      <c r="C35" s="127"/>
      <c r="D35" s="128"/>
    </row>
    <row r="37" spans="1:4" ht="18" x14ac:dyDescent="0.35">
      <c r="A37" s="1" t="s">
        <v>189</v>
      </c>
      <c r="C37" s="3"/>
      <c r="D37" s="3" t="s">
        <v>194</v>
      </c>
    </row>
  </sheetData>
  <mergeCells count="5">
    <mergeCell ref="A6:C6"/>
    <mergeCell ref="A7:C7"/>
    <mergeCell ref="C10:D10"/>
    <mergeCell ref="B10:B11"/>
    <mergeCell ref="A10:A11"/>
  </mergeCells>
  <phoneticPr fontId="13" type="noConversion"/>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58"/>
  <sheetViews>
    <sheetView zoomScale="67" zoomScaleNormal="67" workbookViewId="0">
      <selection activeCell="A3" sqref="A3:E3"/>
    </sheetView>
  </sheetViews>
  <sheetFormatPr defaultColWidth="9.109375" defaultRowHeight="15.6" x14ac:dyDescent="0.3"/>
  <cols>
    <col min="1" max="1" width="87.5546875" style="307" customWidth="1"/>
    <col min="2" max="2" width="21.6640625" style="307" customWidth="1"/>
    <col min="3" max="3" width="20.44140625" style="307" customWidth="1"/>
    <col min="4" max="4" width="14.44140625" style="19" customWidth="1"/>
    <col min="5" max="5" width="49" style="19" customWidth="1"/>
    <col min="6" max="6" width="27.44140625" style="19" hidden="1" customWidth="1"/>
    <col min="7" max="7" width="32.109375" style="308" hidden="1" customWidth="1"/>
    <col min="8" max="16384" width="9.109375" style="101"/>
  </cols>
  <sheetData>
    <row r="1" spans="1:9" ht="22.8" x14ac:dyDescent="0.4">
      <c r="A1" s="376" t="s">
        <v>577</v>
      </c>
      <c r="B1" s="376"/>
      <c r="C1" s="376"/>
      <c r="D1" s="376"/>
      <c r="E1" s="376"/>
      <c r="F1" s="288"/>
      <c r="G1" s="318"/>
    </row>
    <row r="2" spans="1:9" ht="22.8" x14ac:dyDescent="0.4">
      <c r="A2" s="376" t="s">
        <v>583</v>
      </c>
      <c r="B2" s="376"/>
      <c r="C2" s="376"/>
      <c r="D2" s="376"/>
      <c r="E2" s="376"/>
      <c r="F2" s="286"/>
      <c r="G2" s="286"/>
      <c r="H2" s="286"/>
      <c r="I2" s="286"/>
    </row>
    <row r="3" spans="1:9" ht="21" customHeight="1" x14ac:dyDescent="0.4">
      <c r="A3" s="376" t="s">
        <v>571</v>
      </c>
      <c r="B3" s="376"/>
      <c r="C3" s="376"/>
      <c r="D3" s="376"/>
      <c r="E3" s="376"/>
      <c r="F3" s="5"/>
      <c r="G3" s="318"/>
    </row>
    <row r="4" spans="1:9" ht="27.6" customHeight="1" x14ac:dyDescent="0.3">
      <c r="A4" s="379" t="s">
        <v>570</v>
      </c>
      <c r="B4" s="379"/>
      <c r="C4" s="379"/>
      <c r="D4" s="379"/>
      <c r="E4" s="379"/>
      <c r="F4" s="180"/>
      <c r="G4" s="318"/>
    </row>
    <row r="5" spans="1:9" ht="27.6" customHeight="1" x14ac:dyDescent="0.4">
      <c r="A5" s="352"/>
      <c r="B5" s="352"/>
      <c r="C5" s="352"/>
      <c r="D5" s="353"/>
      <c r="E5" s="353"/>
      <c r="F5" s="180"/>
      <c r="G5" s="349"/>
    </row>
    <row r="6" spans="1:9" ht="27.6" customHeight="1" x14ac:dyDescent="0.3">
      <c r="A6" s="377" t="s">
        <v>556</v>
      </c>
      <c r="B6" s="377"/>
      <c r="C6" s="377"/>
      <c r="D6" s="377"/>
      <c r="E6" s="377"/>
      <c r="F6" s="180"/>
      <c r="G6" s="349"/>
    </row>
    <row r="7" spans="1:9" ht="27.6" customHeight="1" x14ac:dyDescent="0.3">
      <c r="A7" s="377" t="s">
        <v>567</v>
      </c>
      <c r="B7" s="377"/>
      <c r="C7" s="377"/>
      <c r="D7" s="377"/>
      <c r="E7" s="377"/>
      <c r="F7" s="180"/>
      <c r="G7" s="349"/>
    </row>
    <row r="8" spans="1:9" ht="27.6" customHeight="1" x14ac:dyDescent="0.3">
      <c r="A8" s="378" t="s">
        <v>568</v>
      </c>
      <c r="B8" s="378"/>
      <c r="C8" s="378"/>
      <c r="D8" s="378"/>
      <c r="E8" s="378"/>
      <c r="F8" s="180"/>
      <c r="G8" s="349"/>
    </row>
    <row r="9" spans="1:9" ht="21.6" customHeight="1" x14ac:dyDescent="0.3">
      <c r="A9" s="380"/>
      <c r="B9" s="380"/>
      <c r="C9" s="380"/>
      <c r="D9" s="380"/>
      <c r="E9" s="380"/>
      <c r="F9" s="288"/>
      <c r="G9" s="318"/>
    </row>
    <row r="10" spans="1:9" ht="22.95" customHeight="1" x14ac:dyDescent="0.4">
      <c r="A10" s="382" t="s">
        <v>107</v>
      </c>
      <c r="B10" s="383"/>
      <c r="C10" s="383"/>
      <c r="D10" s="383"/>
      <c r="E10" s="383"/>
      <c r="F10" s="383"/>
      <c r="G10" s="383"/>
    </row>
    <row r="11" spans="1:9" ht="78.75" customHeight="1" x14ac:dyDescent="0.3">
      <c r="A11" s="382" t="s">
        <v>332</v>
      </c>
      <c r="B11" s="382"/>
      <c r="C11" s="382"/>
      <c r="D11" s="382"/>
      <c r="E11" s="382"/>
      <c r="F11" s="382"/>
      <c r="G11" s="382"/>
    </row>
    <row r="12" spans="1:9" ht="22.8" x14ac:dyDescent="0.3">
      <c r="A12" s="382" t="s">
        <v>554</v>
      </c>
      <c r="B12" s="382"/>
      <c r="C12" s="382"/>
      <c r="D12" s="382"/>
      <c r="E12" s="382"/>
      <c r="F12" s="382"/>
      <c r="G12" s="382"/>
    </row>
    <row r="13" spans="1:9" ht="26.25" customHeight="1" x14ac:dyDescent="0.4">
      <c r="A13" s="317"/>
      <c r="B13" s="314"/>
      <c r="C13" s="314"/>
      <c r="E13" s="236" t="s">
        <v>135</v>
      </c>
      <c r="G13" s="318"/>
    </row>
    <row r="14" spans="1:9" ht="15.6" hidden="1" customHeight="1" x14ac:dyDescent="0.3">
      <c r="A14" s="103" t="s">
        <v>73</v>
      </c>
      <c r="B14" s="103" t="s">
        <v>73</v>
      </c>
      <c r="C14" s="103" t="s">
        <v>73</v>
      </c>
      <c r="D14" s="104" t="s">
        <v>73</v>
      </c>
      <c r="E14" s="104"/>
      <c r="F14" s="104"/>
      <c r="G14" s="103" t="s">
        <v>135</v>
      </c>
    </row>
    <row r="15" spans="1:9" ht="35.25" customHeight="1" x14ac:dyDescent="0.3">
      <c r="A15" s="381" t="s">
        <v>74</v>
      </c>
      <c r="B15" s="381" t="s">
        <v>108</v>
      </c>
      <c r="C15" s="381" t="s">
        <v>109</v>
      </c>
      <c r="D15" s="381" t="s">
        <v>75</v>
      </c>
      <c r="E15" s="250" t="s">
        <v>555</v>
      </c>
      <c r="F15" s="244" t="s">
        <v>224</v>
      </c>
      <c r="G15" s="162" t="s">
        <v>231</v>
      </c>
    </row>
    <row r="16" spans="1:9" ht="22.95" hidden="1" customHeight="1" x14ac:dyDescent="0.3">
      <c r="A16" s="381"/>
      <c r="B16" s="381"/>
      <c r="C16" s="381"/>
      <c r="D16" s="381"/>
      <c r="E16" s="315"/>
      <c r="F16" s="245">
        <f>F17+F21+F19</f>
        <v>35100</v>
      </c>
      <c r="G16" s="163">
        <f>G17+G21+G19</f>
        <v>35100</v>
      </c>
    </row>
    <row r="17" spans="1:7" ht="31.5" customHeight="1" x14ac:dyDescent="0.4">
      <c r="A17" s="205">
        <v>1</v>
      </c>
      <c r="B17" s="205">
        <v>2</v>
      </c>
      <c r="C17" s="205">
        <v>3</v>
      </c>
      <c r="D17" s="205">
        <v>4</v>
      </c>
      <c r="E17" s="205">
        <v>5</v>
      </c>
      <c r="F17" s="246">
        <f>F18</f>
        <v>25400</v>
      </c>
      <c r="G17" s="164">
        <f>G18</f>
        <v>25400</v>
      </c>
    </row>
    <row r="18" spans="1:7" ht="73.2" customHeight="1" x14ac:dyDescent="0.4">
      <c r="A18" s="206" t="s">
        <v>333</v>
      </c>
      <c r="B18" s="205"/>
      <c r="C18" s="205"/>
      <c r="D18" s="205"/>
      <c r="E18" s="207">
        <f>E24+E25</f>
        <v>6382229.8099999996</v>
      </c>
      <c r="F18" s="246">
        <v>25400</v>
      </c>
      <c r="G18" s="164">
        <v>25400</v>
      </c>
    </row>
    <row r="19" spans="1:7" ht="1.2" customHeight="1" x14ac:dyDescent="0.4">
      <c r="A19" s="208" t="s">
        <v>242</v>
      </c>
      <c r="B19" s="214">
        <v>7100000000</v>
      </c>
      <c r="C19" s="209"/>
      <c r="D19" s="209"/>
      <c r="E19" s="210">
        <f>E20</f>
        <v>0</v>
      </c>
      <c r="F19" s="246">
        <f>F20</f>
        <v>7700</v>
      </c>
      <c r="G19" s="164">
        <f>G20</f>
        <v>7700</v>
      </c>
    </row>
    <row r="20" spans="1:7" ht="55.8" hidden="1" customHeight="1" x14ac:dyDescent="0.4">
      <c r="A20" s="208" t="s">
        <v>481</v>
      </c>
      <c r="B20" s="214">
        <v>7110000000</v>
      </c>
      <c r="C20" s="209"/>
      <c r="D20" s="209"/>
      <c r="E20" s="210">
        <f>E21</f>
        <v>0</v>
      </c>
      <c r="F20" s="246">
        <v>7700</v>
      </c>
      <c r="G20" s="164">
        <v>7700</v>
      </c>
    </row>
    <row r="21" spans="1:7" ht="70.8" hidden="1" customHeight="1" x14ac:dyDescent="0.4">
      <c r="A21" s="208" t="s">
        <v>243</v>
      </c>
      <c r="B21" s="214">
        <v>7110100000</v>
      </c>
      <c r="C21" s="209"/>
      <c r="D21" s="209"/>
      <c r="E21" s="210">
        <f>E22</f>
        <v>0</v>
      </c>
      <c r="F21" s="246">
        <v>2000</v>
      </c>
      <c r="G21" s="165">
        <v>2000</v>
      </c>
    </row>
    <row r="22" spans="1:7" ht="57.6" hidden="1" customHeight="1" x14ac:dyDescent="0.4">
      <c r="A22" s="208" t="s">
        <v>244</v>
      </c>
      <c r="B22" s="214" t="s">
        <v>245</v>
      </c>
      <c r="C22" s="209"/>
      <c r="D22" s="209"/>
      <c r="E22" s="210">
        <f>E23</f>
        <v>0</v>
      </c>
      <c r="F22" s="246">
        <v>2000</v>
      </c>
      <c r="G22" s="165">
        <v>2000</v>
      </c>
    </row>
    <row r="23" spans="1:7" ht="84" hidden="1" customHeight="1" x14ac:dyDescent="0.4">
      <c r="A23" s="211" t="s">
        <v>246</v>
      </c>
      <c r="B23" s="251" t="s">
        <v>245</v>
      </c>
      <c r="C23" s="209"/>
      <c r="D23" s="209"/>
      <c r="E23" s="210">
        <f>E24</f>
        <v>0</v>
      </c>
      <c r="F23" s="247">
        <f>F24</f>
        <v>3000</v>
      </c>
      <c r="G23" s="163">
        <f>G24</f>
        <v>3000</v>
      </c>
    </row>
    <row r="24" spans="1:7" ht="52.2" hidden="1" customHeight="1" x14ac:dyDescent="0.4">
      <c r="A24" s="211" t="s">
        <v>280</v>
      </c>
      <c r="B24" s="251" t="s">
        <v>245</v>
      </c>
      <c r="C24" s="212">
        <v>200</v>
      </c>
      <c r="D24" s="285" t="s">
        <v>95</v>
      </c>
      <c r="E24" s="213">
        <v>0</v>
      </c>
      <c r="F24" s="222">
        <v>3000</v>
      </c>
      <c r="G24" s="164">
        <v>3000</v>
      </c>
    </row>
    <row r="25" spans="1:7" ht="30" customHeight="1" x14ac:dyDescent="0.4">
      <c r="A25" s="214" t="s">
        <v>250</v>
      </c>
      <c r="B25" s="218" t="s">
        <v>251</v>
      </c>
      <c r="C25" s="218"/>
      <c r="D25" s="218"/>
      <c r="E25" s="210">
        <f>E26+E50+E65+E85+E90+E95</f>
        <v>6382229.8099999996</v>
      </c>
      <c r="F25" s="222">
        <v>54500</v>
      </c>
      <c r="G25" s="164">
        <v>52500</v>
      </c>
    </row>
    <row r="26" spans="1:7" ht="47.4" customHeight="1" x14ac:dyDescent="0.3">
      <c r="A26" s="315" t="s">
        <v>252</v>
      </c>
      <c r="B26" s="242" t="s">
        <v>253</v>
      </c>
      <c r="C26" s="242"/>
      <c r="D26" s="242"/>
      <c r="E26" s="243">
        <f>E27+E30+E33+E38+E42+E46</f>
        <v>4976473.3</v>
      </c>
      <c r="F26" s="222">
        <v>2000</v>
      </c>
      <c r="G26" s="164">
        <v>2000</v>
      </c>
    </row>
    <row r="27" spans="1:7" ht="37.200000000000003" customHeight="1" x14ac:dyDescent="0.3">
      <c r="A27" s="215" t="s">
        <v>254</v>
      </c>
      <c r="B27" s="216" t="s">
        <v>255</v>
      </c>
      <c r="C27" s="216"/>
      <c r="D27" s="216"/>
      <c r="E27" s="217">
        <f>E28</f>
        <v>962696</v>
      </c>
      <c r="F27" s="247">
        <f>F29+F31+F35+F55+F57+F32</f>
        <v>1218200</v>
      </c>
      <c r="G27" s="166">
        <f>G29+G31+G35+G55+G57+G32</f>
        <v>1219400</v>
      </c>
    </row>
    <row r="28" spans="1:7" ht="115.95" customHeight="1" x14ac:dyDescent="0.3">
      <c r="A28" s="215" t="s">
        <v>247</v>
      </c>
      <c r="B28" s="216" t="s">
        <v>255</v>
      </c>
      <c r="C28" s="216" t="s">
        <v>248</v>
      </c>
      <c r="D28" s="216"/>
      <c r="E28" s="217">
        <f>E29</f>
        <v>962696</v>
      </c>
      <c r="F28" s="222">
        <f>F29</f>
        <v>813100</v>
      </c>
      <c r="G28" s="164">
        <f>G29</f>
        <v>814100</v>
      </c>
    </row>
    <row r="29" spans="1:7" ht="58.8" customHeight="1" x14ac:dyDescent="0.3">
      <c r="A29" s="215" t="s">
        <v>78</v>
      </c>
      <c r="B29" s="216" t="s">
        <v>255</v>
      </c>
      <c r="C29" s="216" t="s">
        <v>248</v>
      </c>
      <c r="D29" s="216" t="s">
        <v>79</v>
      </c>
      <c r="E29" s="217">
        <v>962696</v>
      </c>
      <c r="F29" s="222">
        <v>813100</v>
      </c>
      <c r="G29" s="164">
        <v>814100</v>
      </c>
    </row>
    <row r="30" spans="1:7" ht="34.5" customHeight="1" x14ac:dyDescent="0.3">
      <c r="A30" s="215" t="s">
        <v>254</v>
      </c>
      <c r="B30" s="216" t="s">
        <v>256</v>
      </c>
      <c r="C30" s="216"/>
      <c r="D30" s="216"/>
      <c r="E30" s="217">
        <f>E31</f>
        <v>3716777.3</v>
      </c>
      <c r="F30" s="222">
        <v>3000</v>
      </c>
      <c r="G30" s="164">
        <v>3000</v>
      </c>
    </row>
    <row r="31" spans="1:7" ht="67.5" customHeight="1" x14ac:dyDescent="0.3">
      <c r="A31" s="215" t="s">
        <v>247</v>
      </c>
      <c r="B31" s="216" t="s">
        <v>256</v>
      </c>
      <c r="C31" s="216" t="s">
        <v>248</v>
      </c>
      <c r="D31" s="216"/>
      <c r="E31" s="217">
        <f>E32</f>
        <v>3716777.3</v>
      </c>
      <c r="F31" s="222">
        <v>3000</v>
      </c>
      <c r="G31" s="164">
        <v>3000</v>
      </c>
    </row>
    <row r="32" spans="1:7" ht="49.95" customHeight="1" x14ac:dyDescent="0.3">
      <c r="A32" s="215" t="s">
        <v>578</v>
      </c>
      <c r="B32" s="216" t="s">
        <v>256</v>
      </c>
      <c r="C32" s="216" t="s">
        <v>248</v>
      </c>
      <c r="D32" s="216" t="s">
        <v>81</v>
      </c>
      <c r="E32" s="217">
        <v>3716777.3</v>
      </c>
      <c r="F32" s="222">
        <f>F33</f>
        <v>264700</v>
      </c>
      <c r="G32" s="164">
        <f>G33</f>
        <v>265700</v>
      </c>
    </row>
    <row r="33" spans="1:7" ht="39.6" customHeight="1" x14ac:dyDescent="0.3">
      <c r="A33" s="215" t="s">
        <v>258</v>
      </c>
      <c r="B33" s="216" t="s">
        <v>259</v>
      </c>
      <c r="C33" s="216"/>
      <c r="D33" s="216"/>
      <c r="E33" s="217">
        <f>E35+E37</f>
        <v>291000</v>
      </c>
      <c r="F33" s="222">
        <v>264700</v>
      </c>
      <c r="G33" s="164">
        <v>265700</v>
      </c>
    </row>
    <row r="34" spans="1:7" ht="22.8" x14ac:dyDescent="0.3">
      <c r="A34" s="252" t="s">
        <v>260</v>
      </c>
      <c r="B34" s="216" t="s">
        <v>259</v>
      </c>
      <c r="C34" s="216" t="s">
        <v>249</v>
      </c>
      <c r="D34" s="216"/>
      <c r="E34" s="217">
        <f>E35</f>
        <v>275000</v>
      </c>
      <c r="F34" s="222">
        <f>F35</f>
        <v>135400</v>
      </c>
      <c r="G34" s="164">
        <f>G35</f>
        <v>134600</v>
      </c>
    </row>
    <row r="35" spans="1:7" ht="22.8" x14ac:dyDescent="0.3">
      <c r="A35" s="215" t="s">
        <v>257</v>
      </c>
      <c r="B35" s="216" t="s">
        <v>259</v>
      </c>
      <c r="C35" s="216" t="s">
        <v>249</v>
      </c>
      <c r="D35" s="216" t="s">
        <v>81</v>
      </c>
      <c r="E35" s="217">
        <v>275000</v>
      </c>
      <c r="F35" s="222">
        <v>135400</v>
      </c>
      <c r="G35" s="164">
        <v>134600</v>
      </c>
    </row>
    <row r="36" spans="1:7" ht="62.4" customHeight="1" x14ac:dyDescent="0.3">
      <c r="A36" s="252" t="s">
        <v>261</v>
      </c>
      <c r="B36" s="216" t="s">
        <v>334</v>
      </c>
      <c r="C36" s="216" t="s">
        <v>262</v>
      </c>
      <c r="D36" s="216"/>
      <c r="E36" s="217">
        <f>E37</f>
        <v>16000</v>
      </c>
      <c r="F36" s="222">
        <f>F37</f>
        <v>1000</v>
      </c>
      <c r="G36" s="164">
        <f>G37</f>
        <v>1000</v>
      </c>
    </row>
    <row r="37" spans="1:7" ht="22.8" x14ac:dyDescent="0.3">
      <c r="A37" s="215" t="s">
        <v>257</v>
      </c>
      <c r="B37" s="216" t="s">
        <v>334</v>
      </c>
      <c r="C37" s="216" t="s">
        <v>262</v>
      </c>
      <c r="D37" s="216" t="s">
        <v>81</v>
      </c>
      <c r="E37" s="217">
        <v>16000</v>
      </c>
      <c r="F37" s="222">
        <v>1000</v>
      </c>
      <c r="G37" s="164">
        <v>1000</v>
      </c>
    </row>
    <row r="38" spans="1:7" ht="57.75" customHeight="1" x14ac:dyDescent="0.4">
      <c r="A38" s="223" t="s">
        <v>349</v>
      </c>
      <c r="B38" s="242" t="s">
        <v>350</v>
      </c>
      <c r="C38" s="242"/>
      <c r="D38" s="242"/>
      <c r="E38" s="243">
        <v>5000</v>
      </c>
      <c r="F38" s="222">
        <v>1000</v>
      </c>
      <c r="G38" s="164">
        <v>1000</v>
      </c>
    </row>
    <row r="39" spans="1:7" ht="91.2" x14ac:dyDescent="0.3">
      <c r="A39" s="208" t="s">
        <v>341</v>
      </c>
      <c r="B39" s="242" t="s">
        <v>351</v>
      </c>
      <c r="C39" s="242"/>
      <c r="D39" s="242"/>
      <c r="E39" s="243">
        <v>5000</v>
      </c>
      <c r="F39" s="222">
        <f>F40</f>
        <v>1000</v>
      </c>
      <c r="G39" s="164">
        <f>G40</f>
        <v>1000</v>
      </c>
    </row>
    <row r="40" spans="1:7" ht="53.4" customHeight="1" x14ac:dyDescent="0.3">
      <c r="A40" s="252" t="s">
        <v>260</v>
      </c>
      <c r="B40" s="242" t="s">
        <v>351</v>
      </c>
      <c r="C40" s="216" t="s">
        <v>249</v>
      </c>
      <c r="D40" s="216"/>
      <c r="E40" s="217">
        <v>5000</v>
      </c>
      <c r="F40" s="222">
        <v>1000</v>
      </c>
      <c r="G40" s="164">
        <v>1000</v>
      </c>
    </row>
    <row r="41" spans="1:7" ht="22.8" x14ac:dyDescent="0.3">
      <c r="A41" s="215" t="s">
        <v>214</v>
      </c>
      <c r="B41" s="242" t="s">
        <v>351</v>
      </c>
      <c r="C41" s="216" t="s">
        <v>249</v>
      </c>
      <c r="D41" s="216" t="s">
        <v>211</v>
      </c>
      <c r="E41" s="217">
        <v>5000</v>
      </c>
      <c r="F41" s="247">
        <v>90700</v>
      </c>
      <c r="G41" s="163">
        <v>90700</v>
      </c>
    </row>
    <row r="42" spans="1:7" ht="22.8" x14ac:dyDescent="0.4">
      <c r="A42" s="223" t="s">
        <v>352</v>
      </c>
      <c r="B42" s="242" t="s">
        <v>354</v>
      </c>
      <c r="C42" s="242"/>
      <c r="D42" s="242"/>
      <c r="E42" s="243">
        <f>E43</f>
        <v>0</v>
      </c>
      <c r="F42" s="222">
        <v>1000</v>
      </c>
      <c r="G42" s="164">
        <v>1000</v>
      </c>
    </row>
    <row r="43" spans="1:7" ht="68.400000000000006" x14ac:dyDescent="0.3">
      <c r="A43" s="225" t="s">
        <v>353</v>
      </c>
      <c r="B43" s="242" t="s">
        <v>355</v>
      </c>
      <c r="C43" s="242"/>
      <c r="D43" s="242"/>
      <c r="E43" s="243">
        <f>E44</f>
        <v>0</v>
      </c>
      <c r="F43" s="222">
        <f>F44</f>
        <v>1000</v>
      </c>
      <c r="G43" s="164">
        <f>G44</f>
        <v>1000</v>
      </c>
    </row>
    <row r="44" spans="1:7" ht="22.8" x14ac:dyDescent="0.3">
      <c r="A44" s="252" t="s">
        <v>260</v>
      </c>
      <c r="B44" s="242" t="s">
        <v>355</v>
      </c>
      <c r="C44" s="216" t="s">
        <v>356</v>
      </c>
      <c r="D44" s="216"/>
      <c r="E44" s="217">
        <f>E45</f>
        <v>0</v>
      </c>
      <c r="F44" s="222">
        <v>1000</v>
      </c>
      <c r="G44" s="164">
        <v>1000</v>
      </c>
    </row>
    <row r="45" spans="1:7" s="309" customFormat="1" ht="22.8" x14ac:dyDescent="0.3">
      <c r="A45" s="215" t="s">
        <v>197</v>
      </c>
      <c r="B45" s="242" t="s">
        <v>355</v>
      </c>
      <c r="C45" s="216" t="s">
        <v>356</v>
      </c>
      <c r="D45" s="216" t="s">
        <v>200</v>
      </c>
      <c r="E45" s="217">
        <v>0</v>
      </c>
      <c r="F45" s="247">
        <v>90700</v>
      </c>
      <c r="G45" s="163">
        <v>90700</v>
      </c>
    </row>
    <row r="46" spans="1:7" ht="71.25" customHeight="1" x14ac:dyDescent="0.3">
      <c r="A46" s="226" t="s">
        <v>357</v>
      </c>
      <c r="B46" s="242" t="s">
        <v>358</v>
      </c>
      <c r="C46" s="242"/>
      <c r="D46" s="242"/>
      <c r="E46" s="243">
        <v>1000</v>
      </c>
      <c r="F46" s="222">
        <v>1000</v>
      </c>
      <c r="G46" s="164">
        <v>1000</v>
      </c>
    </row>
    <row r="47" spans="1:7" ht="91.2" x14ac:dyDescent="0.3">
      <c r="A47" s="208" t="s">
        <v>341</v>
      </c>
      <c r="B47" s="242" t="s">
        <v>359</v>
      </c>
      <c r="C47" s="242"/>
      <c r="D47" s="242"/>
      <c r="E47" s="243">
        <v>1000</v>
      </c>
      <c r="F47" s="222">
        <f>F48</f>
        <v>1000</v>
      </c>
      <c r="G47" s="164">
        <f>G48</f>
        <v>1000</v>
      </c>
    </row>
    <row r="48" spans="1:7" ht="22.8" x14ac:dyDescent="0.3">
      <c r="A48" s="252" t="s">
        <v>260</v>
      </c>
      <c r="B48" s="242" t="s">
        <v>359</v>
      </c>
      <c r="C48" s="216" t="s">
        <v>249</v>
      </c>
      <c r="D48" s="216"/>
      <c r="E48" s="217">
        <v>1000</v>
      </c>
      <c r="F48" s="222">
        <v>1000</v>
      </c>
      <c r="G48" s="164">
        <v>1000</v>
      </c>
    </row>
    <row r="49" spans="1:7" s="159" customFormat="1" ht="45.6" x14ac:dyDescent="0.3">
      <c r="A49" s="227" t="s">
        <v>240</v>
      </c>
      <c r="B49" s="242" t="s">
        <v>359</v>
      </c>
      <c r="C49" s="216" t="s">
        <v>249</v>
      </c>
      <c r="D49" s="216" t="s">
        <v>239</v>
      </c>
      <c r="E49" s="217">
        <v>1000</v>
      </c>
      <c r="F49" s="247">
        <v>90700</v>
      </c>
      <c r="G49" s="163">
        <v>90700</v>
      </c>
    </row>
    <row r="50" spans="1:7" s="159" customFormat="1" ht="45.6" x14ac:dyDescent="0.3">
      <c r="A50" s="253" t="s">
        <v>263</v>
      </c>
      <c r="B50" s="242" t="s">
        <v>264</v>
      </c>
      <c r="C50" s="242"/>
      <c r="D50" s="242"/>
      <c r="E50" s="243">
        <f>E51+E55+E59+E63</f>
        <v>7000</v>
      </c>
      <c r="F50" s="222">
        <f>F55</f>
        <v>1000</v>
      </c>
      <c r="G50" s="164">
        <f>G55</f>
        <v>1000</v>
      </c>
    </row>
    <row r="51" spans="1:7" ht="71.25" customHeight="1" x14ac:dyDescent="0.3">
      <c r="A51" s="253" t="s">
        <v>336</v>
      </c>
      <c r="B51" s="242" t="s">
        <v>335</v>
      </c>
      <c r="C51" s="242"/>
      <c r="D51" s="242"/>
      <c r="E51" s="243">
        <v>3000</v>
      </c>
      <c r="F51" s="222">
        <v>1000</v>
      </c>
      <c r="G51" s="164">
        <v>1000</v>
      </c>
    </row>
    <row r="52" spans="1:7" ht="91.2" x14ac:dyDescent="0.3">
      <c r="A52" s="208" t="s">
        <v>341</v>
      </c>
      <c r="B52" s="242" t="s">
        <v>337</v>
      </c>
      <c r="C52" s="242"/>
      <c r="D52" s="242"/>
      <c r="E52" s="243">
        <v>3000</v>
      </c>
      <c r="F52" s="222">
        <f>F53</f>
        <v>1000</v>
      </c>
      <c r="G52" s="164">
        <f>G53</f>
        <v>1000</v>
      </c>
    </row>
    <row r="53" spans="1:7" ht="22.8" x14ac:dyDescent="0.3">
      <c r="A53" s="252" t="s">
        <v>260</v>
      </c>
      <c r="B53" s="216" t="s">
        <v>337</v>
      </c>
      <c r="C53" s="216" t="s">
        <v>249</v>
      </c>
      <c r="D53" s="216"/>
      <c r="E53" s="217">
        <v>3000</v>
      </c>
      <c r="F53" s="222">
        <v>1000</v>
      </c>
      <c r="G53" s="164">
        <v>1000</v>
      </c>
    </row>
    <row r="54" spans="1:7" s="159" customFormat="1" ht="68.400000000000006" x14ac:dyDescent="0.3">
      <c r="A54" s="215" t="s">
        <v>499</v>
      </c>
      <c r="B54" s="216" t="s">
        <v>337</v>
      </c>
      <c r="C54" s="216" t="s">
        <v>249</v>
      </c>
      <c r="D54" s="216" t="s">
        <v>91</v>
      </c>
      <c r="E54" s="217">
        <v>3000</v>
      </c>
      <c r="F54" s="247">
        <v>90700</v>
      </c>
      <c r="G54" s="163">
        <v>90700</v>
      </c>
    </row>
    <row r="55" spans="1:7" ht="79.2" customHeight="1" x14ac:dyDescent="0.3">
      <c r="A55" s="253" t="s">
        <v>265</v>
      </c>
      <c r="B55" s="242" t="s">
        <v>266</v>
      </c>
      <c r="C55" s="242"/>
      <c r="D55" s="242"/>
      <c r="E55" s="243">
        <f>E56</f>
        <v>1000</v>
      </c>
      <c r="F55" s="222">
        <v>1000</v>
      </c>
      <c r="G55" s="164">
        <v>1000</v>
      </c>
    </row>
    <row r="56" spans="1:7" ht="91.2" x14ac:dyDescent="0.3">
      <c r="A56" s="208" t="s">
        <v>341</v>
      </c>
      <c r="B56" s="242" t="s">
        <v>267</v>
      </c>
      <c r="C56" s="242"/>
      <c r="D56" s="242"/>
      <c r="E56" s="243">
        <f>E57</f>
        <v>1000</v>
      </c>
      <c r="F56" s="222">
        <f>F57</f>
        <v>1000</v>
      </c>
      <c r="G56" s="164">
        <f>G57</f>
        <v>1000</v>
      </c>
    </row>
    <row r="57" spans="1:7" ht="22.8" x14ac:dyDescent="0.3">
      <c r="A57" s="252" t="s">
        <v>260</v>
      </c>
      <c r="B57" s="216" t="s">
        <v>267</v>
      </c>
      <c r="C57" s="216" t="s">
        <v>249</v>
      </c>
      <c r="D57" s="216"/>
      <c r="E57" s="217">
        <f>E58</f>
        <v>1000</v>
      </c>
      <c r="F57" s="222">
        <v>1000</v>
      </c>
      <c r="G57" s="164">
        <v>1000</v>
      </c>
    </row>
    <row r="58" spans="1:7" s="159" customFormat="1" ht="22.8" x14ac:dyDescent="0.3">
      <c r="A58" s="215" t="s">
        <v>485</v>
      </c>
      <c r="B58" s="216" t="s">
        <v>267</v>
      </c>
      <c r="C58" s="216" t="s">
        <v>249</v>
      </c>
      <c r="D58" s="216" t="s">
        <v>89</v>
      </c>
      <c r="E58" s="217">
        <v>1000</v>
      </c>
      <c r="F58" s="247">
        <v>90700</v>
      </c>
      <c r="G58" s="163">
        <v>90700</v>
      </c>
    </row>
    <row r="59" spans="1:7" ht="22.8" x14ac:dyDescent="0.3">
      <c r="A59" s="254" t="s">
        <v>268</v>
      </c>
      <c r="B59" s="242" t="s">
        <v>269</v>
      </c>
      <c r="C59" s="242"/>
      <c r="D59" s="242"/>
      <c r="E59" s="243">
        <v>2000</v>
      </c>
      <c r="F59" s="247">
        <v>0</v>
      </c>
      <c r="G59" s="163">
        <v>0</v>
      </c>
    </row>
    <row r="60" spans="1:7" ht="71.25" customHeight="1" x14ac:dyDescent="0.3">
      <c r="A60" s="315" t="s">
        <v>531</v>
      </c>
      <c r="B60" s="242" t="s">
        <v>399</v>
      </c>
      <c r="C60" s="242"/>
      <c r="D60" s="242"/>
      <c r="E60" s="243">
        <v>2000</v>
      </c>
      <c r="F60" s="247" t="e">
        <f>F61+#REF!+#REF!+#REF!</f>
        <v>#REF!</v>
      </c>
      <c r="G60" s="166" t="e">
        <f>G61+#REF!+#REF!+#REF!</f>
        <v>#REF!</v>
      </c>
    </row>
    <row r="61" spans="1:7" ht="114" x14ac:dyDescent="0.3">
      <c r="A61" s="211" t="s">
        <v>532</v>
      </c>
      <c r="B61" s="216" t="s">
        <v>271</v>
      </c>
      <c r="C61" s="216" t="s">
        <v>248</v>
      </c>
      <c r="D61" s="216"/>
      <c r="E61" s="217">
        <v>2000</v>
      </c>
      <c r="F61" s="222">
        <f>F62</f>
        <v>120000</v>
      </c>
      <c r="G61" s="164">
        <f>G62</f>
        <v>128000</v>
      </c>
    </row>
    <row r="62" spans="1:7" ht="45.6" x14ac:dyDescent="0.3">
      <c r="A62" s="215" t="s">
        <v>246</v>
      </c>
      <c r="B62" s="216" t="s">
        <v>271</v>
      </c>
      <c r="C62" s="216" t="s">
        <v>249</v>
      </c>
      <c r="D62" s="216" t="s">
        <v>91</v>
      </c>
      <c r="E62" s="217">
        <v>2000</v>
      </c>
      <c r="F62" s="222">
        <v>120000</v>
      </c>
      <c r="G62" s="164">
        <v>128000</v>
      </c>
    </row>
    <row r="63" spans="1:7" ht="45.6" x14ac:dyDescent="0.3">
      <c r="A63" s="253" t="s">
        <v>340</v>
      </c>
      <c r="B63" s="242" t="s">
        <v>338</v>
      </c>
      <c r="C63" s="242"/>
      <c r="D63" s="242"/>
      <c r="E63" s="243">
        <v>1000</v>
      </c>
      <c r="F63" s="222">
        <v>1000</v>
      </c>
      <c r="G63" s="164">
        <v>1000</v>
      </c>
    </row>
    <row r="64" spans="1:7" ht="91.2" x14ac:dyDescent="0.3">
      <c r="A64" s="211" t="s">
        <v>341</v>
      </c>
      <c r="B64" s="216" t="s">
        <v>339</v>
      </c>
      <c r="C64" s="216" t="s">
        <v>249</v>
      </c>
      <c r="D64" s="216" t="s">
        <v>95</v>
      </c>
      <c r="E64" s="217">
        <v>1000</v>
      </c>
      <c r="F64" s="222" t="e">
        <f>#REF!</f>
        <v>#REF!</v>
      </c>
      <c r="G64" s="164" t="e">
        <f>#REF!</f>
        <v>#REF!</v>
      </c>
    </row>
    <row r="65" spans="1:7" s="159" customFormat="1" ht="45.6" x14ac:dyDescent="0.3">
      <c r="A65" s="254" t="s">
        <v>275</v>
      </c>
      <c r="B65" s="242" t="s">
        <v>276</v>
      </c>
      <c r="C65" s="242"/>
      <c r="D65" s="242"/>
      <c r="E65" s="243">
        <f>E66+E69</f>
        <v>725756.51</v>
      </c>
      <c r="F65" s="222"/>
      <c r="G65" s="164"/>
    </row>
    <row r="66" spans="1:7" ht="48.75" customHeight="1" x14ac:dyDescent="0.3">
      <c r="A66" s="254" t="s">
        <v>277</v>
      </c>
      <c r="B66" s="242" t="s">
        <v>278</v>
      </c>
      <c r="C66" s="242"/>
      <c r="D66" s="242"/>
      <c r="E66" s="243">
        <f>E67</f>
        <v>416477.51</v>
      </c>
      <c r="F66" s="247">
        <f>F68+F84+F81</f>
        <v>80180</v>
      </c>
      <c r="G66" s="166">
        <f>G68+G84+G81</f>
        <v>80200</v>
      </c>
    </row>
    <row r="67" spans="1:7" ht="91.2" x14ac:dyDescent="0.3">
      <c r="A67" s="208" t="s">
        <v>341</v>
      </c>
      <c r="B67" s="242" t="s">
        <v>279</v>
      </c>
      <c r="C67" s="242"/>
      <c r="D67" s="242"/>
      <c r="E67" s="243">
        <f>E68</f>
        <v>416477.51</v>
      </c>
      <c r="F67" s="222">
        <f>F68+F81+F84</f>
        <v>80180</v>
      </c>
      <c r="G67" s="164">
        <v>80200</v>
      </c>
    </row>
    <row r="68" spans="1:7" ht="56.4" customHeight="1" x14ac:dyDescent="0.3">
      <c r="A68" s="252" t="s">
        <v>260</v>
      </c>
      <c r="B68" s="216" t="s">
        <v>279</v>
      </c>
      <c r="C68" s="216" t="s">
        <v>249</v>
      </c>
      <c r="D68" s="216" t="s">
        <v>95</v>
      </c>
      <c r="E68" s="217">
        <v>416477.51</v>
      </c>
      <c r="F68" s="222">
        <v>60000</v>
      </c>
      <c r="G68" s="164">
        <v>60000</v>
      </c>
    </row>
    <row r="69" spans="1:7" ht="69" customHeight="1" x14ac:dyDescent="0.3">
      <c r="A69" s="346" t="s">
        <v>562</v>
      </c>
      <c r="B69" s="242" t="s">
        <v>406</v>
      </c>
      <c r="C69" s="242"/>
      <c r="D69" s="242"/>
      <c r="E69" s="243">
        <f>E74</f>
        <v>309279</v>
      </c>
      <c r="F69" s="222"/>
      <c r="G69" s="164"/>
    </row>
    <row r="70" spans="1:7" ht="45" hidden="1" customHeight="1" x14ac:dyDescent="0.3">
      <c r="A70" s="208" t="s">
        <v>428</v>
      </c>
      <c r="B70" s="242" t="s">
        <v>281</v>
      </c>
      <c r="C70" s="242"/>
      <c r="D70" s="242"/>
      <c r="E70" s="243">
        <f>E71</f>
        <v>100000</v>
      </c>
      <c r="F70" s="222"/>
      <c r="G70" s="164"/>
    </row>
    <row r="71" spans="1:7" ht="90" hidden="1" customHeight="1" x14ac:dyDescent="0.3">
      <c r="A71" s="252" t="s">
        <v>260</v>
      </c>
      <c r="B71" s="216" t="s">
        <v>281</v>
      </c>
      <c r="C71" s="216" t="s">
        <v>249</v>
      </c>
      <c r="D71" s="216"/>
      <c r="E71" s="217">
        <f>E72</f>
        <v>100000</v>
      </c>
      <c r="F71" s="245"/>
      <c r="G71" s="167"/>
    </row>
    <row r="72" spans="1:7" ht="46.5" hidden="1" customHeight="1" x14ac:dyDescent="0.3">
      <c r="A72" s="215" t="s">
        <v>280</v>
      </c>
      <c r="B72" s="216" t="s">
        <v>281</v>
      </c>
      <c r="C72" s="216" t="s">
        <v>249</v>
      </c>
      <c r="D72" s="216" t="s">
        <v>95</v>
      </c>
      <c r="E72" s="217">
        <v>100000</v>
      </c>
      <c r="F72" s="222"/>
      <c r="G72" s="164"/>
    </row>
    <row r="73" spans="1:7" ht="46.5" hidden="1" customHeight="1" x14ac:dyDescent="0.3">
      <c r="A73" s="254" t="s">
        <v>282</v>
      </c>
      <c r="B73" s="242" t="s">
        <v>283</v>
      </c>
      <c r="C73" s="242"/>
      <c r="D73" s="242"/>
      <c r="E73" s="243" t="e">
        <f>#REF!</f>
        <v>#REF!</v>
      </c>
      <c r="F73" s="222"/>
      <c r="G73" s="164"/>
    </row>
    <row r="74" spans="1:7" ht="40.200000000000003" customHeight="1" x14ac:dyDescent="0.3">
      <c r="A74" s="211" t="s">
        <v>244</v>
      </c>
      <c r="B74" s="216" t="s">
        <v>563</v>
      </c>
      <c r="C74" s="216"/>
      <c r="D74" s="216"/>
      <c r="E74" s="217">
        <f>E75</f>
        <v>309279</v>
      </c>
      <c r="F74" s="222" t="e">
        <f>F75+#REF!+F91</f>
        <v>#REF!</v>
      </c>
      <c r="G74" s="164">
        <v>80200</v>
      </c>
    </row>
    <row r="75" spans="1:7" ht="46.5" customHeight="1" x14ac:dyDescent="0.3">
      <c r="A75" s="252" t="s">
        <v>260</v>
      </c>
      <c r="B75" s="216" t="s">
        <v>563</v>
      </c>
      <c r="C75" s="216" t="s">
        <v>249</v>
      </c>
      <c r="D75" s="216"/>
      <c r="E75" s="217">
        <f>E76</f>
        <v>309279</v>
      </c>
      <c r="F75" s="222">
        <v>60000</v>
      </c>
      <c r="G75" s="164">
        <v>60000</v>
      </c>
    </row>
    <row r="76" spans="1:7" ht="38.25" customHeight="1" x14ac:dyDescent="0.3">
      <c r="A76" s="215" t="s">
        <v>280</v>
      </c>
      <c r="B76" s="216" t="s">
        <v>563</v>
      </c>
      <c r="C76" s="216" t="s">
        <v>249</v>
      </c>
      <c r="D76" s="216" t="s">
        <v>95</v>
      </c>
      <c r="E76" s="217">
        <v>309279</v>
      </c>
      <c r="F76" s="222"/>
      <c r="G76" s="164"/>
    </row>
    <row r="77" spans="1:7" ht="52.95" customHeight="1" x14ac:dyDescent="0.3">
      <c r="A77" s="254" t="s">
        <v>538</v>
      </c>
      <c r="B77" s="242" t="s">
        <v>455</v>
      </c>
      <c r="C77" s="242"/>
      <c r="D77" s="242"/>
      <c r="E77" s="243">
        <v>0</v>
      </c>
      <c r="F77" s="222"/>
      <c r="G77" s="164"/>
    </row>
    <row r="78" spans="1:7" ht="100.2" customHeight="1" x14ac:dyDescent="0.3">
      <c r="A78" s="211" t="s">
        <v>341</v>
      </c>
      <c r="B78" s="216" t="s">
        <v>342</v>
      </c>
      <c r="C78" s="216"/>
      <c r="D78" s="216"/>
      <c r="E78" s="217">
        <f>E79</f>
        <v>0</v>
      </c>
      <c r="F78" s="247"/>
      <c r="G78" s="163"/>
    </row>
    <row r="79" spans="1:7" ht="42.6" customHeight="1" x14ac:dyDescent="0.3">
      <c r="A79" s="252" t="s">
        <v>260</v>
      </c>
      <c r="B79" s="216" t="s">
        <v>342</v>
      </c>
      <c r="C79" s="216" t="s">
        <v>249</v>
      </c>
      <c r="D79" s="216"/>
      <c r="E79" s="217">
        <f>E80</f>
        <v>0</v>
      </c>
      <c r="F79" s="222"/>
      <c r="G79" s="164"/>
    </row>
    <row r="80" spans="1:7" ht="52.5" customHeight="1" x14ac:dyDescent="0.3">
      <c r="A80" s="215" t="s">
        <v>280</v>
      </c>
      <c r="B80" s="216" t="s">
        <v>342</v>
      </c>
      <c r="C80" s="216" t="s">
        <v>249</v>
      </c>
      <c r="D80" s="216" t="s">
        <v>95</v>
      </c>
      <c r="E80" s="217">
        <v>0</v>
      </c>
      <c r="F80" s="222"/>
      <c r="G80" s="164"/>
    </row>
    <row r="81" spans="1:7" ht="45" hidden="1" customHeight="1" x14ac:dyDescent="0.3">
      <c r="A81" s="254" t="s">
        <v>285</v>
      </c>
      <c r="B81" s="242" t="s">
        <v>286</v>
      </c>
      <c r="C81" s="242"/>
      <c r="D81" s="242"/>
      <c r="E81" s="243">
        <f>E83</f>
        <v>0</v>
      </c>
      <c r="F81" s="222">
        <f>F82</f>
        <v>18180</v>
      </c>
      <c r="G81" s="164">
        <f>G82</f>
        <v>18200</v>
      </c>
    </row>
    <row r="82" spans="1:7" ht="90" hidden="1" customHeight="1" x14ac:dyDescent="0.3">
      <c r="A82" s="208" t="s">
        <v>341</v>
      </c>
      <c r="B82" s="242" t="s">
        <v>287</v>
      </c>
      <c r="C82" s="242"/>
      <c r="D82" s="242"/>
      <c r="E82" s="243">
        <f>E83</f>
        <v>0</v>
      </c>
      <c r="F82" s="222">
        <v>18180</v>
      </c>
      <c r="G82" s="164">
        <v>18200</v>
      </c>
    </row>
    <row r="83" spans="1:7" ht="46.5" hidden="1" customHeight="1" x14ac:dyDescent="0.3">
      <c r="A83" s="252" t="s">
        <v>260</v>
      </c>
      <c r="B83" s="216" t="s">
        <v>287</v>
      </c>
      <c r="C83" s="216" t="s">
        <v>249</v>
      </c>
      <c r="D83" s="216"/>
      <c r="E83" s="217">
        <f>E84</f>
        <v>0</v>
      </c>
      <c r="F83" s="222">
        <v>78200</v>
      </c>
      <c r="G83" s="164">
        <v>78200</v>
      </c>
    </row>
    <row r="84" spans="1:7" ht="23.25" hidden="1" customHeight="1" x14ac:dyDescent="0.3">
      <c r="A84" s="215" t="s">
        <v>280</v>
      </c>
      <c r="B84" s="216" t="s">
        <v>287</v>
      </c>
      <c r="C84" s="216" t="s">
        <v>249</v>
      </c>
      <c r="D84" s="216" t="s">
        <v>95</v>
      </c>
      <c r="E84" s="217"/>
      <c r="F84" s="222">
        <v>2000</v>
      </c>
      <c r="G84" s="164">
        <v>2000</v>
      </c>
    </row>
    <row r="85" spans="1:7" ht="61.2" customHeight="1" x14ac:dyDescent="0.3">
      <c r="A85" s="254" t="s">
        <v>288</v>
      </c>
      <c r="B85" s="242" t="s">
        <v>289</v>
      </c>
      <c r="C85" s="242"/>
      <c r="D85" s="242"/>
      <c r="E85" s="243">
        <f>E86</f>
        <v>1000</v>
      </c>
      <c r="F85" s="247" t="e">
        <f>#REF!</f>
        <v>#REF!</v>
      </c>
      <c r="G85" s="163" t="e">
        <f>#REF!</f>
        <v>#REF!</v>
      </c>
    </row>
    <row r="86" spans="1:7" ht="51.6" customHeight="1" x14ac:dyDescent="0.4">
      <c r="A86" s="255" t="s">
        <v>533</v>
      </c>
      <c r="B86" s="242" t="s">
        <v>343</v>
      </c>
      <c r="C86" s="242"/>
      <c r="D86" s="242"/>
      <c r="E86" s="243">
        <f>E87</f>
        <v>1000</v>
      </c>
      <c r="F86" s="247"/>
      <c r="G86" s="163"/>
    </row>
    <row r="87" spans="1:7" ht="91.2" x14ac:dyDescent="0.3">
      <c r="A87" s="208" t="s">
        <v>341</v>
      </c>
      <c r="B87" s="242" t="s">
        <v>482</v>
      </c>
      <c r="C87" s="242"/>
      <c r="D87" s="242"/>
      <c r="E87" s="243">
        <f>E88</f>
        <v>1000</v>
      </c>
      <c r="F87" s="222">
        <v>20000</v>
      </c>
      <c r="G87" s="164">
        <v>20000</v>
      </c>
    </row>
    <row r="88" spans="1:7" ht="45" hidden="1" customHeight="1" x14ac:dyDescent="0.3">
      <c r="A88" s="252" t="s">
        <v>260</v>
      </c>
      <c r="B88" s="216" t="s">
        <v>482</v>
      </c>
      <c r="C88" s="216" t="s">
        <v>249</v>
      </c>
      <c r="D88" s="216"/>
      <c r="E88" s="217">
        <f>E89</f>
        <v>1000</v>
      </c>
      <c r="F88" s="247" t="e">
        <f>F89+#REF!</f>
        <v>#REF!</v>
      </c>
      <c r="G88" s="163" t="e">
        <f>G89+#REF!</f>
        <v>#REF!</v>
      </c>
    </row>
    <row r="89" spans="1:7" ht="45.6" x14ac:dyDescent="0.3">
      <c r="A89" s="215" t="s">
        <v>246</v>
      </c>
      <c r="B89" s="216" t="s">
        <v>482</v>
      </c>
      <c r="C89" s="216" t="s">
        <v>249</v>
      </c>
      <c r="D89" s="216" t="s">
        <v>236</v>
      </c>
      <c r="E89" s="217">
        <v>1000</v>
      </c>
      <c r="F89" s="247">
        <v>4000</v>
      </c>
      <c r="G89" s="163">
        <v>4000</v>
      </c>
    </row>
    <row r="90" spans="1:7" ht="77.400000000000006" customHeight="1" x14ac:dyDescent="0.3">
      <c r="A90" s="315" t="s">
        <v>413</v>
      </c>
      <c r="B90" s="242" t="s">
        <v>290</v>
      </c>
      <c r="C90" s="242"/>
      <c r="D90" s="242"/>
      <c r="E90" s="243">
        <f>E91</f>
        <v>2000</v>
      </c>
      <c r="F90" s="247">
        <v>4000</v>
      </c>
      <c r="G90" s="163">
        <v>4000</v>
      </c>
    </row>
    <row r="91" spans="1:7" ht="55.2" customHeight="1" x14ac:dyDescent="0.3">
      <c r="A91" s="315" t="s">
        <v>345</v>
      </c>
      <c r="B91" s="242" t="s">
        <v>295</v>
      </c>
      <c r="C91" s="242"/>
      <c r="D91" s="242"/>
      <c r="E91" s="243">
        <v>2000</v>
      </c>
      <c r="F91" s="222">
        <f t="shared" ref="F91:G91" si="0">F92</f>
        <v>0</v>
      </c>
      <c r="G91" s="164">
        <f t="shared" si="0"/>
        <v>0</v>
      </c>
    </row>
    <row r="92" spans="1:7" ht="91.2" customHeight="1" x14ac:dyDescent="0.3">
      <c r="A92" s="208" t="s">
        <v>341</v>
      </c>
      <c r="B92" s="242" t="s">
        <v>344</v>
      </c>
      <c r="C92" s="242" t="s">
        <v>249</v>
      </c>
      <c r="D92" s="242"/>
      <c r="E92" s="243">
        <v>2000</v>
      </c>
      <c r="F92" s="222"/>
      <c r="G92" s="164"/>
    </row>
    <row r="93" spans="1:7" ht="22.8" x14ac:dyDescent="0.3">
      <c r="A93" s="252" t="s">
        <v>260</v>
      </c>
      <c r="B93" s="216" t="s">
        <v>344</v>
      </c>
      <c r="C93" s="216" t="s">
        <v>249</v>
      </c>
      <c r="D93" s="216"/>
      <c r="E93" s="217">
        <v>2000</v>
      </c>
      <c r="F93" s="222"/>
      <c r="G93" s="164"/>
    </row>
    <row r="94" spans="1:7" ht="22.8" x14ac:dyDescent="0.3">
      <c r="A94" s="215" t="s">
        <v>105</v>
      </c>
      <c r="B94" s="216" t="s">
        <v>344</v>
      </c>
      <c r="C94" s="216" t="s">
        <v>249</v>
      </c>
      <c r="D94" s="216" t="s">
        <v>106</v>
      </c>
      <c r="E94" s="217">
        <v>2000</v>
      </c>
      <c r="F94" s="222"/>
      <c r="G94" s="164"/>
    </row>
    <row r="95" spans="1:7" ht="45.6" x14ac:dyDescent="0.3">
      <c r="A95" s="315" t="s">
        <v>296</v>
      </c>
      <c r="B95" s="242" t="s">
        <v>297</v>
      </c>
      <c r="C95" s="242"/>
      <c r="D95" s="242"/>
      <c r="E95" s="243">
        <f>E96+E105+E118+E125</f>
        <v>670000</v>
      </c>
      <c r="F95" s="247">
        <v>1000</v>
      </c>
      <c r="G95" s="163">
        <v>1000</v>
      </c>
    </row>
    <row r="96" spans="1:7" ht="32.4" customHeight="1" x14ac:dyDescent="0.3">
      <c r="A96" s="253" t="s">
        <v>298</v>
      </c>
      <c r="B96" s="242" t="s">
        <v>299</v>
      </c>
      <c r="C96" s="242"/>
      <c r="D96" s="242"/>
      <c r="E96" s="243">
        <f>E98+E102</f>
        <v>2000</v>
      </c>
      <c r="F96" s="222"/>
      <c r="G96" s="164"/>
    </row>
    <row r="97" spans="1:7" ht="94.95" customHeight="1" x14ac:dyDescent="0.3">
      <c r="A97" s="253" t="s">
        <v>534</v>
      </c>
      <c r="B97" s="242" t="s">
        <v>430</v>
      </c>
      <c r="C97" s="242"/>
      <c r="D97" s="242"/>
      <c r="E97" s="243">
        <v>1000</v>
      </c>
      <c r="F97" s="222"/>
      <c r="G97" s="164"/>
    </row>
    <row r="98" spans="1:7" ht="91.2" x14ac:dyDescent="0.3">
      <c r="A98" s="211" t="s">
        <v>341</v>
      </c>
      <c r="B98" s="216" t="s">
        <v>300</v>
      </c>
      <c r="C98" s="216"/>
      <c r="D98" s="216"/>
      <c r="E98" s="217">
        <f>E99</f>
        <v>1000</v>
      </c>
      <c r="F98" s="247"/>
      <c r="G98" s="163"/>
    </row>
    <row r="99" spans="1:7" ht="22.8" x14ac:dyDescent="0.3">
      <c r="A99" s="252" t="s">
        <v>260</v>
      </c>
      <c r="B99" s="216" t="s">
        <v>300</v>
      </c>
      <c r="C99" s="216" t="s">
        <v>249</v>
      </c>
      <c r="D99" s="216"/>
      <c r="E99" s="217">
        <f>E100</f>
        <v>1000</v>
      </c>
      <c r="F99" s="247" t="e">
        <f>#REF!</f>
        <v>#REF!</v>
      </c>
      <c r="G99" s="163" t="e">
        <f>#REF!</f>
        <v>#REF!</v>
      </c>
    </row>
    <row r="100" spans="1:7" ht="22.8" x14ac:dyDescent="0.3">
      <c r="A100" s="215" t="s">
        <v>230</v>
      </c>
      <c r="B100" s="216" t="s">
        <v>300</v>
      </c>
      <c r="C100" s="216" t="s">
        <v>249</v>
      </c>
      <c r="D100" s="216" t="s">
        <v>232</v>
      </c>
      <c r="E100" s="217">
        <v>1000</v>
      </c>
      <c r="F100" s="248">
        <f>F102</f>
        <v>45000</v>
      </c>
      <c r="G100" s="168">
        <f>G102</f>
        <v>45000</v>
      </c>
    </row>
    <row r="101" spans="1:7" ht="68.400000000000006" x14ac:dyDescent="0.3">
      <c r="A101" s="315" t="s">
        <v>535</v>
      </c>
      <c r="B101" s="242" t="s">
        <v>431</v>
      </c>
      <c r="C101" s="242"/>
      <c r="D101" s="242"/>
      <c r="E101" s="243">
        <v>1000</v>
      </c>
      <c r="F101" s="248"/>
      <c r="G101" s="168"/>
    </row>
    <row r="102" spans="1:7" ht="91.2" x14ac:dyDescent="0.3">
      <c r="A102" s="211" t="s">
        <v>341</v>
      </c>
      <c r="B102" s="216" t="s">
        <v>301</v>
      </c>
      <c r="C102" s="216"/>
      <c r="D102" s="216"/>
      <c r="E102" s="217">
        <f>E103</f>
        <v>1000</v>
      </c>
      <c r="F102" s="249">
        <v>45000</v>
      </c>
      <c r="G102" s="169">
        <v>45000</v>
      </c>
    </row>
    <row r="103" spans="1:7" ht="22.8" x14ac:dyDescent="0.3">
      <c r="A103" s="252" t="s">
        <v>260</v>
      </c>
      <c r="B103" s="216" t="s">
        <v>301</v>
      </c>
      <c r="C103" s="216" t="s">
        <v>249</v>
      </c>
      <c r="D103" s="216"/>
      <c r="E103" s="217">
        <f>E104</f>
        <v>1000</v>
      </c>
      <c r="F103" s="249">
        <v>45000</v>
      </c>
      <c r="G103" s="169">
        <v>45000</v>
      </c>
    </row>
    <row r="104" spans="1:7" ht="22.8" x14ac:dyDescent="0.3">
      <c r="A104" s="215" t="s">
        <v>360</v>
      </c>
      <c r="B104" s="216" t="s">
        <v>301</v>
      </c>
      <c r="C104" s="216" t="s">
        <v>249</v>
      </c>
      <c r="D104" s="216" t="s">
        <v>232</v>
      </c>
      <c r="E104" s="217">
        <v>1000</v>
      </c>
      <c r="F104" s="247">
        <f>F105</f>
        <v>600</v>
      </c>
      <c r="G104" s="163">
        <f>G105</f>
        <v>600</v>
      </c>
    </row>
    <row r="105" spans="1:7" s="159" customFormat="1" ht="45.6" x14ac:dyDescent="0.3">
      <c r="A105" s="253" t="s">
        <v>302</v>
      </c>
      <c r="B105" s="242" t="s">
        <v>303</v>
      </c>
      <c r="C105" s="242"/>
      <c r="D105" s="242"/>
      <c r="E105" s="243">
        <f>E106+E114</f>
        <v>381000</v>
      </c>
      <c r="F105" s="222">
        <v>600</v>
      </c>
      <c r="G105" s="164">
        <v>600</v>
      </c>
    </row>
    <row r="106" spans="1:7" ht="30.6" customHeight="1" x14ac:dyDescent="0.3">
      <c r="A106" s="228" t="s">
        <v>536</v>
      </c>
      <c r="B106" s="216" t="s">
        <v>433</v>
      </c>
      <c r="C106" s="216"/>
      <c r="D106" s="216"/>
      <c r="E106" s="217">
        <f>E107+E109</f>
        <v>380000</v>
      </c>
      <c r="F106" s="222">
        <v>600</v>
      </c>
      <c r="G106" s="164">
        <v>600</v>
      </c>
    </row>
    <row r="107" spans="1:7" ht="114" x14ac:dyDescent="0.3">
      <c r="A107" s="215" t="s">
        <v>247</v>
      </c>
      <c r="B107" s="216" t="s">
        <v>304</v>
      </c>
      <c r="C107" s="216" t="s">
        <v>248</v>
      </c>
      <c r="D107" s="216"/>
      <c r="E107" s="217">
        <f>E108</f>
        <v>376000</v>
      </c>
      <c r="F107" s="247" t="e">
        <f>F16+F23+#REF!+F27+F60+F66+F85+F88+#REF!+#REF!+#REF!+#REF!+F98+F100+F104+F59+F58+#REF!+#REF!</f>
        <v>#REF!</v>
      </c>
      <c r="G107" s="166" t="e">
        <f>G16+G23+#REF!+G27+G60+G66+G85+G88+#REF!+#REF!+#REF!+#REF!+G98+G100+G104+G59+G58+#REF!+#REF!</f>
        <v>#REF!</v>
      </c>
    </row>
    <row r="108" spans="1:7" s="159" customFormat="1" ht="22.8" x14ac:dyDescent="0.3">
      <c r="A108" s="215" t="s">
        <v>361</v>
      </c>
      <c r="B108" s="216" t="s">
        <v>304</v>
      </c>
      <c r="C108" s="216" t="s">
        <v>434</v>
      </c>
      <c r="D108" s="216" t="s">
        <v>103</v>
      </c>
      <c r="E108" s="217">
        <v>376000</v>
      </c>
      <c r="F108" s="19"/>
      <c r="G108" s="131"/>
    </row>
    <row r="109" spans="1:7" s="111" customFormat="1" ht="45.6" x14ac:dyDescent="0.35">
      <c r="A109" s="224" t="s">
        <v>537</v>
      </c>
      <c r="B109" s="216" t="s">
        <v>305</v>
      </c>
      <c r="C109" s="216"/>
      <c r="D109" s="216"/>
      <c r="E109" s="217">
        <f>E111+E113</f>
        <v>4000</v>
      </c>
      <c r="F109" s="19"/>
      <c r="G109" s="1" t="s">
        <v>194</v>
      </c>
    </row>
    <row r="110" spans="1:7" ht="36.6" customHeight="1" x14ac:dyDescent="0.3">
      <c r="A110" s="252" t="s">
        <v>260</v>
      </c>
      <c r="B110" s="216" t="s">
        <v>305</v>
      </c>
      <c r="C110" s="216" t="s">
        <v>249</v>
      </c>
      <c r="D110" s="216"/>
      <c r="E110" s="217">
        <f>E111</f>
        <v>3000</v>
      </c>
      <c r="G110" s="318"/>
    </row>
    <row r="111" spans="1:7" ht="22.8" x14ac:dyDescent="0.3">
      <c r="A111" s="215" t="s">
        <v>102</v>
      </c>
      <c r="B111" s="216" t="s">
        <v>305</v>
      </c>
      <c r="C111" s="216" t="s">
        <v>249</v>
      </c>
      <c r="D111" s="216" t="s">
        <v>103</v>
      </c>
      <c r="E111" s="217">
        <v>3000</v>
      </c>
      <c r="G111" s="318"/>
    </row>
    <row r="112" spans="1:7" ht="22.8" x14ac:dyDescent="0.3">
      <c r="A112" s="252" t="s">
        <v>261</v>
      </c>
      <c r="B112" s="216" t="s">
        <v>363</v>
      </c>
      <c r="C112" s="216" t="s">
        <v>262</v>
      </c>
      <c r="D112" s="216"/>
      <c r="E112" s="217">
        <f>E113</f>
        <v>1000</v>
      </c>
      <c r="G112" s="318"/>
    </row>
    <row r="113" spans="1:7" ht="22.8" x14ac:dyDescent="0.3">
      <c r="A113" s="215" t="s">
        <v>102</v>
      </c>
      <c r="B113" s="216" t="s">
        <v>363</v>
      </c>
      <c r="C113" s="216" t="s">
        <v>262</v>
      </c>
      <c r="D113" s="216" t="s">
        <v>103</v>
      </c>
      <c r="E113" s="217">
        <v>1000</v>
      </c>
      <c r="G113" s="318"/>
    </row>
    <row r="114" spans="1:7" ht="45.6" x14ac:dyDescent="0.3">
      <c r="A114" s="215" t="s">
        <v>539</v>
      </c>
      <c r="B114" s="242" t="s">
        <v>436</v>
      </c>
      <c r="C114" s="242"/>
      <c r="D114" s="242"/>
      <c r="E114" s="243">
        <v>1000</v>
      </c>
      <c r="G114" s="320"/>
    </row>
    <row r="115" spans="1:7" ht="91.2" x14ac:dyDescent="0.3">
      <c r="A115" s="211" t="s">
        <v>341</v>
      </c>
      <c r="B115" s="216" t="s">
        <v>306</v>
      </c>
      <c r="C115" s="216"/>
      <c r="D115" s="216"/>
      <c r="E115" s="217">
        <v>1000</v>
      </c>
      <c r="G115" s="318"/>
    </row>
    <row r="116" spans="1:7" ht="22.8" x14ac:dyDescent="0.3">
      <c r="A116" s="252" t="s">
        <v>260</v>
      </c>
      <c r="B116" s="216" t="s">
        <v>306</v>
      </c>
      <c r="C116" s="216" t="s">
        <v>249</v>
      </c>
      <c r="D116" s="216"/>
      <c r="E116" s="217">
        <v>1000</v>
      </c>
      <c r="G116" s="318"/>
    </row>
    <row r="117" spans="1:7" ht="22.8" x14ac:dyDescent="0.3">
      <c r="A117" s="215" t="s">
        <v>102</v>
      </c>
      <c r="B117" s="216" t="s">
        <v>306</v>
      </c>
      <c r="C117" s="216" t="s">
        <v>249</v>
      </c>
      <c r="D117" s="216" t="s">
        <v>103</v>
      </c>
      <c r="E117" s="217">
        <v>1000</v>
      </c>
      <c r="G117" s="318"/>
    </row>
    <row r="118" spans="1:7" ht="22.8" x14ac:dyDescent="0.3">
      <c r="A118" s="315" t="s">
        <v>307</v>
      </c>
      <c r="B118" s="242" t="s">
        <v>308</v>
      </c>
      <c r="C118" s="242"/>
      <c r="D118" s="242"/>
      <c r="E118" s="243">
        <f>E119+E122</f>
        <v>286000</v>
      </c>
      <c r="G118" s="318"/>
    </row>
    <row r="119" spans="1:7" ht="22.8" x14ac:dyDescent="0.3">
      <c r="A119" s="228" t="s">
        <v>361</v>
      </c>
      <c r="B119" s="216" t="s">
        <v>309</v>
      </c>
      <c r="C119" s="216"/>
      <c r="D119" s="216"/>
      <c r="E119" s="217">
        <f>E120</f>
        <v>285000</v>
      </c>
      <c r="G119" s="318"/>
    </row>
    <row r="120" spans="1:7" ht="114" x14ac:dyDescent="0.3">
      <c r="A120" s="215" t="s">
        <v>247</v>
      </c>
      <c r="B120" s="216" t="s">
        <v>309</v>
      </c>
      <c r="C120" s="216" t="s">
        <v>248</v>
      </c>
      <c r="D120" s="216"/>
      <c r="E120" s="217">
        <f>E121</f>
        <v>285000</v>
      </c>
      <c r="G120" s="318"/>
    </row>
    <row r="121" spans="1:7" ht="22.8" x14ac:dyDescent="0.3">
      <c r="A121" s="215" t="s">
        <v>102</v>
      </c>
      <c r="B121" s="216" t="s">
        <v>309</v>
      </c>
      <c r="C121" s="216" t="s">
        <v>248</v>
      </c>
      <c r="D121" s="216" t="s">
        <v>103</v>
      </c>
      <c r="E121" s="217">
        <v>285000</v>
      </c>
      <c r="G121" s="318"/>
    </row>
    <row r="122" spans="1:7" ht="68.400000000000006" x14ac:dyDescent="0.3">
      <c r="A122" s="224" t="s">
        <v>362</v>
      </c>
      <c r="B122" s="216" t="s">
        <v>310</v>
      </c>
      <c r="C122" s="216"/>
      <c r="D122" s="216"/>
      <c r="E122" s="217">
        <v>1000</v>
      </c>
      <c r="G122" s="318"/>
    </row>
    <row r="123" spans="1:7" ht="22.8" x14ac:dyDescent="0.3">
      <c r="A123" s="252" t="s">
        <v>260</v>
      </c>
      <c r="B123" s="216" t="s">
        <v>310</v>
      </c>
      <c r="C123" s="216" t="s">
        <v>249</v>
      </c>
      <c r="D123" s="216"/>
      <c r="E123" s="217">
        <v>1000</v>
      </c>
      <c r="G123" s="318"/>
    </row>
    <row r="124" spans="1:7" ht="22.8" x14ac:dyDescent="0.3">
      <c r="A124" s="215" t="s">
        <v>102</v>
      </c>
      <c r="B124" s="216" t="s">
        <v>310</v>
      </c>
      <c r="C124" s="216" t="s">
        <v>249</v>
      </c>
      <c r="D124" s="216" t="s">
        <v>103</v>
      </c>
      <c r="E124" s="217">
        <v>1000</v>
      </c>
      <c r="G124" s="318"/>
    </row>
    <row r="125" spans="1:7" ht="45.6" x14ac:dyDescent="0.3">
      <c r="A125" s="319" t="s">
        <v>540</v>
      </c>
      <c r="B125" s="242" t="s">
        <v>365</v>
      </c>
      <c r="C125" s="242"/>
      <c r="D125" s="242"/>
      <c r="E125" s="243">
        <f>E128</f>
        <v>1000</v>
      </c>
      <c r="G125" s="320"/>
    </row>
    <row r="126" spans="1:7" ht="45.6" x14ac:dyDescent="0.3">
      <c r="A126" s="319" t="s">
        <v>541</v>
      </c>
      <c r="B126" s="242" t="s">
        <v>472</v>
      </c>
      <c r="C126" s="242"/>
      <c r="D126" s="242"/>
      <c r="E126" s="243">
        <v>1000</v>
      </c>
      <c r="G126" s="320"/>
    </row>
    <row r="127" spans="1:7" ht="106.2" customHeight="1" x14ac:dyDescent="0.3">
      <c r="A127" s="215" t="str">
        <f>$A$115</f>
        <v>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v>
      </c>
      <c r="B127" s="216" t="s">
        <v>366</v>
      </c>
      <c r="C127" s="216"/>
      <c r="D127" s="216"/>
      <c r="E127" s="217">
        <v>1000</v>
      </c>
      <c r="G127" s="320"/>
    </row>
    <row r="128" spans="1:7" ht="45.6" x14ac:dyDescent="0.3">
      <c r="A128" s="215" t="s">
        <v>246</v>
      </c>
      <c r="B128" s="216" t="s">
        <v>366</v>
      </c>
      <c r="C128" s="216" t="s">
        <v>249</v>
      </c>
      <c r="D128" s="216" t="s">
        <v>232</v>
      </c>
      <c r="E128" s="217">
        <v>1000</v>
      </c>
      <c r="G128" s="320"/>
    </row>
    <row r="129" spans="1:7" ht="32.4" customHeight="1" x14ac:dyDescent="0.4">
      <c r="A129" s="214" t="s">
        <v>315</v>
      </c>
      <c r="B129" s="218" t="s">
        <v>251</v>
      </c>
      <c r="C129" s="218" t="s">
        <v>316</v>
      </c>
      <c r="D129" s="218" t="s">
        <v>317</v>
      </c>
      <c r="E129" s="210">
        <f>E130+E143</f>
        <v>1175171</v>
      </c>
      <c r="G129" s="318"/>
    </row>
    <row r="130" spans="1:7" ht="34.200000000000003" customHeight="1" x14ac:dyDescent="0.4">
      <c r="A130" s="344" t="s">
        <v>318</v>
      </c>
      <c r="B130" s="345" t="s">
        <v>251</v>
      </c>
      <c r="C130" s="345"/>
      <c r="D130" s="345"/>
      <c r="E130" s="343">
        <f>E135+E136</f>
        <v>210500</v>
      </c>
      <c r="G130" s="318"/>
    </row>
    <row r="131" spans="1:7" ht="76.5" customHeight="1" x14ac:dyDescent="0.4">
      <c r="A131" s="357" t="s">
        <v>543</v>
      </c>
      <c r="B131" s="218" t="s">
        <v>319</v>
      </c>
      <c r="C131" s="218"/>
      <c r="D131" s="218"/>
      <c r="E131" s="210">
        <v>700</v>
      </c>
      <c r="G131" s="318"/>
    </row>
    <row r="132" spans="1:7" ht="95.4" customHeight="1" x14ac:dyDescent="0.4">
      <c r="A132" s="327" t="s">
        <v>548</v>
      </c>
      <c r="B132" s="218" t="str">
        <f>[1]ПР7!$B$350</f>
        <v>90А0100000</v>
      </c>
      <c r="C132" s="218"/>
      <c r="D132" s="218"/>
      <c r="E132" s="210">
        <v>700</v>
      </c>
      <c r="G132" s="337"/>
    </row>
    <row r="133" spans="1:7" ht="182.4" x14ac:dyDescent="0.4">
      <c r="A133" s="256" t="s">
        <v>564</v>
      </c>
      <c r="B133" s="218" t="s">
        <v>494</v>
      </c>
      <c r="C133" s="218"/>
      <c r="D133" s="218"/>
      <c r="E133" s="210">
        <f>E134</f>
        <v>700</v>
      </c>
      <c r="G133" s="318"/>
    </row>
    <row r="134" spans="1:7" ht="45.6" x14ac:dyDescent="0.4">
      <c r="A134" s="211" t="s">
        <v>246</v>
      </c>
      <c r="B134" s="219" t="s">
        <v>494</v>
      </c>
      <c r="C134" s="219" t="s">
        <v>249</v>
      </c>
      <c r="D134" s="219"/>
      <c r="E134" s="213">
        <f>E135</f>
        <v>700</v>
      </c>
      <c r="G134" s="318"/>
    </row>
    <row r="135" spans="1:7" ht="31.95" customHeight="1" x14ac:dyDescent="0.4">
      <c r="A135" s="211" t="s">
        <v>214</v>
      </c>
      <c r="B135" s="219" t="s">
        <v>494</v>
      </c>
      <c r="C135" s="219" t="s">
        <v>249</v>
      </c>
      <c r="D135" s="219" t="s">
        <v>211</v>
      </c>
      <c r="E135" s="213">
        <v>700</v>
      </c>
      <c r="G135" s="318"/>
    </row>
    <row r="136" spans="1:7" ht="68.400000000000006" x14ac:dyDescent="0.4">
      <c r="A136" s="357" t="s">
        <v>543</v>
      </c>
      <c r="B136" s="328" t="s">
        <v>319</v>
      </c>
      <c r="C136" s="329"/>
      <c r="D136" s="329"/>
      <c r="E136" s="330">
        <f>E137</f>
        <v>209800</v>
      </c>
      <c r="G136" s="318"/>
    </row>
    <row r="137" spans="1:7" ht="68.400000000000006" x14ac:dyDescent="0.4">
      <c r="A137" s="331" t="s">
        <v>549</v>
      </c>
      <c r="B137" s="335" t="s">
        <v>488</v>
      </c>
      <c r="C137" s="336"/>
      <c r="D137" s="336"/>
      <c r="E137" s="334">
        <f>E138</f>
        <v>209800</v>
      </c>
      <c r="G137" s="325"/>
    </row>
    <row r="138" spans="1:7" ht="91.2" x14ac:dyDescent="0.4">
      <c r="A138" s="338" t="s">
        <v>546</v>
      </c>
      <c r="B138" s="335" t="s">
        <v>487</v>
      </c>
      <c r="C138" s="336"/>
      <c r="D138" s="336"/>
      <c r="E138" s="334">
        <f>E140+E142</f>
        <v>209800</v>
      </c>
      <c r="G138" s="325"/>
    </row>
    <row r="139" spans="1:7" ht="115.95" customHeight="1" x14ac:dyDescent="0.4">
      <c r="A139" s="340" t="s">
        <v>247</v>
      </c>
      <c r="B139" s="339" t="s">
        <v>487</v>
      </c>
      <c r="C139" s="322" t="s">
        <v>248</v>
      </c>
      <c r="D139" s="321"/>
      <c r="E139" s="323">
        <f>E140</f>
        <v>206112</v>
      </c>
      <c r="G139" s="318"/>
    </row>
    <row r="140" spans="1:7" ht="22.8" x14ac:dyDescent="0.4">
      <c r="A140" s="331" t="s">
        <v>547</v>
      </c>
      <c r="B140" s="332" t="s">
        <v>487</v>
      </c>
      <c r="C140" s="333" t="s">
        <v>248</v>
      </c>
      <c r="D140" s="332" t="s">
        <v>137</v>
      </c>
      <c r="E140" s="334">
        <v>206112</v>
      </c>
      <c r="G140" s="318"/>
    </row>
    <row r="141" spans="1:7" ht="45.6" x14ac:dyDescent="0.4">
      <c r="A141" s="331" t="s">
        <v>246</v>
      </c>
      <c r="B141" s="332" t="s">
        <v>487</v>
      </c>
      <c r="C141" s="333" t="s">
        <v>249</v>
      </c>
      <c r="D141" s="332"/>
      <c r="E141" s="334">
        <f>E142</f>
        <v>3688</v>
      </c>
      <c r="G141" s="318"/>
    </row>
    <row r="142" spans="1:7" ht="22.8" x14ac:dyDescent="0.4">
      <c r="A142" s="331" t="s">
        <v>547</v>
      </c>
      <c r="B142" s="332" t="s">
        <v>487</v>
      </c>
      <c r="C142" s="333" t="s">
        <v>249</v>
      </c>
      <c r="D142" s="332" t="s">
        <v>137</v>
      </c>
      <c r="E142" s="334">
        <v>3688</v>
      </c>
      <c r="G142" s="318"/>
    </row>
    <row r="143" spans="1:7" ht="55.5" customHeight="1" x14ac:dyDescent="0.4">
      <c r="A143" s="208" t="s">
        <v>320</v>
      </c>
      <c r="B143" s="218" t="s">
        <v>321</v>
      </c>
      <c r="C143" s="218"/>
      <c r="D143" s="218"/>
      <c r="E143" s="210">
        <f>E144+E151</f>
        <v>964671</v>
      </c>
      <c r="G143" s="318"/>
    </row>
    <row r="144" spans="1:7" ht="45.6" x14ac:dyDescent="0.3">
      <c r="A144" s="315" t="s">
        <v>322</v>
      </c>
      <c r="B144" s="257" t="s">
        <v>323</v>
      </c>
      <c r="C144" s="257"/>
      <c r="D144" s="257"/>
      <c r="E144" s="258">
        <f>E145+E148</f>
        <v>959671</v>
      </c>
      <c r="G144" s="318"/>
    </row>
    <row r="145" spans="1:7" ht="45.6" x14ac:dyDescent="0.3">
      <c r="A145" s="208" t="s">
        <v>324</v>
      </c>
      <c r="B145" s="257" t="s">
        <v>328</v>
      </c>
      <c r="C145" s="257"/>
      <c r="D145" s="257"/>
      <c r="E145" s="258">
        <f>E146</f>
        <v>36196</v>
      </c>
      <c r="G145" s="318"/>
    </row>
    <row r="146" spans="1:7" ht="22.8" x14ac:dyDescent="0.3">
      <c r="A146" s="211" t="s">
        <v>325</v>
      </c>
      <c r="B146" s="259" t="s">
        <v>328</v>
      </c>
      <c r="C146" s="259" t="s">
        <v>326</v>
      </c>
      <c r="D146" s="259"/>
      <c r="E146" s="260">
        <f>E147</f>
        <v>36196</v>
      </c>
      <c r="G146" s="318"/>
    </row>
    <row r="147" spans="1:7" ht="68.400000000000006" x14ac:dyDescent="0.4">
      <c r="A147" s="220" t="s">
        <v>82</v>
      </c>
      <c r="B147" s="259" t="s">
        <v>328</v>
      </c>
      <c r="C147" s="259" t="s">
        <v>326</v>
      </c>
      <c r="D147" s="259" t="s">
        <v>83</v>
      </c>
      <c r="E147" s="260">
        <v>36196</v>
      </c>
      <c r="G147" s="318"/>
    </row>
    <row r="148" spans="1:7" ht="45.6" x14ac:dyDescent="0.4">
      <c r="A148" s="261" t="s">
        <v>327</v>
      </c>
      <c r="B148" s="257" t="s">
        <v>550</v>
      </c>
      <c r="C148" s="257"/>
      <c r="D148" s="257"/>
      <c r="E148" s="258">
        <f>E150</f>
        <v>923475</v>
      </c>
      <c r="G148" s="318"/>
    </row>
    <row r="149" spans="1:7" ht="22.8" x14ac:dyDescent="0.3">
      <c r="A149" s="211" t="s">
        <v>325</v>
      </c>
      <c r="B149" s="259" t="s">
        <v>550</v>
      </c>
      <c r="C149" s="259" t="s">
        <v>326</v>
      </c>
      <c r="D149" s="259"/>
      <c r="E149" s="260">
        <f>E150</f>
        <v>923475</v>
      </c>
      <c r="G149" s="318"/>
    </row>
    <row r="150" spans="1:7" ht="68.400000000000006" x14ac:dyDescent="0.4">
      <c r="A150" s="220" t="s">
        <v>82</v>
      </c>
      <c r="B150" s="259" t="s">
        <v>550</v>
      </c>
      <c r="C150" s="259" t="s">
        <v>326</v>
      </c>
      <c r="D150" s="259" t="s">
        <v>83</v>
      </c>
      <c r="E150" s="260">
        <v>923475</v>
      </c>
      <c r="G150" s="318"/>
    </row>
    <row r="151" spans="1:7" ht="22.8" x14ac:dyDescent="0.3">
      <c r="A151" s="253" t="s">
        <v>84</v>
      </c>
      <c r="B151" s="242" t="s">
        <v>329</v>
      </c>
      <c r="C151" s="242"/>
      <c r="D151" s="242"/>
      <c r="E151" s="243">
        <f>E152</f>
        <v>5000</v>
      </c>
      <c r="G151" s="318"/>
    </row>
    <row r="152" spans="1:7" ht="45.6" x14ac:dyDescent="0.3">
      <c r="A152" s="253" t="s">
        <v>447</v>
      </c>
      <c r="B152" s="242" t="s">
        <v>446</v>
      </c>
      <c r="C152" s="242"/>
      <c r="D152" s="242"/>
      <c r="E152" s="243">
        <f>E153</f>
        <v>5000</v>
      </c>
      <c r="G152" s="318"/>
    </row>
    <row r="153" spans="1:7" ht="22.8" x14ac:dyDescent="0.3">
      <c r="A153" s="211" t="s">
        <v>330</v>
      </c>
      <c r="B153" s="216" t="s">
        <v>446</v>
      </c>
      <c r="C153" s="216" t="s">
        <v>262</v>
      </c>
      <c r="D153" s="216"/>
      <c r="E153" s="217">
        <f>E154</f>
        <v>5000</v>
      </c>
      <c r="G153" s="318"/>
    </row>
    <row r="154" spans="1:7" ht="22.8" x14ac:dyDescent="0.4">
      <c r="A154" s="221" t="s">
        <v>331</v>
      </c>
      <c r="B154" s="216" t="s">
        <v>446</v>
      </c>
      <c r="C154" s="216" t="s">
        <v>262</v>
      </c>
      <c r="D154" s="216" t="s">
        <v>85</v>
      </c>
      <c r="E154" s="217">
        <v>5000</v>
      </c>
      <c r="G154" s="318"/>
    </row>
    <row r="155" spans="1:7" ht="22.8" x14ac:dyDescent="0.3">
      <c r="A155" s="229" t="s">
        <v>370</v>
      </c>
      <c r="B155" s="229"/>
      <c r="C155" s="229"/>
      <c r="D155" s="229"/>
      <c r="E155" s="231">
        <f>E129+E25+E19</f>
        <v>7557400.8099999996</v>
      </c>
      <c r="G155" s="318"/>
    </row>
    <row r="156" spans="1:7" x14ac:dyDescent="0.3">
      <c r="A156" s="314"/>
      <c r="B156" s="314"/>
      <c r="C156" s="314"/>
      <c r="G156" s="318"/>
    </row>
    <row r="157" spans="1:7" x14ac:dyDescent="0.3">
      <c r="A157" s="314"/>
      <c r="B157" s="314"/>
      <c r="C157" s="314"/>
      <c r="G157" s="318"/>
    </row>
    <row r="158" spans="1:7" ht="22.8" x14ac:dyDescent="0.4">
      <c r="A158" s="316" t="s">
        <v>189</v>
      </c>
      <c r="B158" s="314"/>
      <c r="C158" s="314"/>
      <c r="E158" s="230" t="s">
        <v>190</v>
      </c>
      <c r="G158" s="318"/>
    </row>
  </sheetData>
  <mergeCells count="15">
    <mergeCell ref="A9:E9"/>
    <mergeCell ref="A15:A16"/>
    <mergeCell ref="B15:B16"/>
    <mergeCell ref="C15:C16"/>
    <mergeCell ref="D15:D16"/>
    <mergeCell ref="A10:G10"/>
    <mergeCell ref="A11:G11"/>
    <mergeCell ref="A12:G12"/>
    <mergeCell ref="A1:E1"/>
    <mergeCell ref="A6:E6"/>
    <mergeCell ref="A7:E7"/>
    <mergeCell ref="A8:E8"/>
    <mergeCell ref="A2:E2"/>
    <mergeCell ref="A3:E3"/>
    <mergeCell ref="A4:E4"/>
  </mergeCells>
  <pageMargins left="0.51181102362204722" right="0.51181102362204722" top="0.59055118110236227" bottom="0.59055118110236227" header="0.31496062992125984" footer="0.31496062992125984"/>
  <pageSetup paperSize="9" scale="42" fitToHeight="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8"/>
  <sheetViews>
    <sheetView workbookViewId="0">
      <selection activeCell="E13" sqref="E13"/>
    </sheetView>
  </sheetViews>
  <sheetFormatPr defaultColWidth="9.109375" defaultRowHeight="15.6" x14ac:dyDescent="0.3"/>
  <cols>
    <col min="1" max="1" width="52.88671875" style="100" customWidth="1"/>
    <col min="2" max="2" width="14.6640625" style="100" customWidth="1"/>
    <col min="3" max="3" width="12.88671875" style="100" customWidth="1"/>
    <col min="4" max="4" width="14.33203125" style="19" customWidth="1"/>
    <col min="5" max="5" width="18.88671875" style="15" customWidth="1"/>
    <col min="6" max="6" width="17.6640625" style="15" customWidth="1"/>
    <col min="7" max="7" width="9.33203125" style="101" bestFit="1" customWidth="1"/>
    <col min="8" max="9" width="15.44140625" style="101" bestFit="1" customWidth="1"/>
    <col min="10" max="16384" width="9.109375" style="101"/>
  </cols>
  <sheetData>
    <row r="1" spans="1:9" x14ac:dyDescent="0.3">
      <c r="D1" s="18" t="s">
        <v>142</v>
      </c>
    </row>
    <row r="2" spans="1:9" x14ac:dyDescent="0.3">
      <c r="D2" s="18" t="s">
        <v>110</v>
      </c>
    </row>
    <row r="3" spans="1:9" x14ac:dyDescent="0.3">
      <c r="D3" s="5" t="s">
        <v>191</v>
      </c>
    </row>
    <row r="4" spans="1:9" x14ac:dyDescent="0.3">
      <c r="D4" s="18" t="s">
        <v>210</v>
      </c>
    </row>
    <row r="6" spans="1:9" ht="15.75" customHeight="1" x14ac:dyDescent="0.3">
      <c r="A6" s="384" t="s">
        <v>107</v>
      </c>
      <c r="B6" s="384"/>
      <c r="C6" s="384"/>
      <c r="D6" s="384"/>
      <c r="E6" s="384"/>
      <c r="F6" s="384"/>
    </row>
    <row r="7" spans="1:9" ht="32.25" customHeight="1" x14ac:dyDescent="0.3">
      <c r="A7" s="384" t="s">
        <v>148</v>
      </c>
      <c r="B7" s="384"/>
      <c r="C7" s="384"/>
      <c r="D7" s="384"/>
      <c r="E7" s="384"/>
      <c r="F7" s="384"/>
    </row>
    <row r="8" spans="1:9" ht="15.75" customHeight="1" x14ac:dyDescent="0.3">
      <c r="A8" s="384" t="s">
        <v>218</v>
      </c>
      <c r="B8" s="384"/>
      <c r="C8" s="384"/>
      <c r="D8" s="384"/>
      <c r="E8" s="384"/>
      <c r="F8" s="384"/>
    </row>
    <row r="9" spans="1:9" x14ac:dyDescent="0.3">
      <c r="A9" s="102"/>
    </row>
    <row r="10" spans="1:9" x14ac:dyDescent="0.3">
      <c r="A10" s="103" t="s">
        <v>73</v>
      </c>
      <c r="B10" s="103" t="s">
        <v>73</v>
      </c>
      <c r="C10" s="103" t="s">
        <v>73</v>
      </c>
      <c r="D10" s="104" t="s">
        <v>73</v>
      </c>
      <c r="E10" s="103"/>
      <c r="F10" s="103" t="s">
        <v>135</v>
      </c>
    </row>
    <row r="11" spans="1:9" x14ac:dyDescent="0.3">
      <c r="A11" s="385" t="s">
        <v>74</v>
      </c>
      <c r="B11" s="385" t="s">
        <v>108</v>
      </c>
      <c r="C11" s="385" t="s">
        <v>109</v>
      </c>
      <c r="D11" s="386" t="s">
        <v>75</v>
      </c>
      <c r="E11" s="385" t="s">
        <v>3</v>
      </c>
      <c r="F11" s="385"/>
    </row>
    <row r="12" spans="1:9" x14ac:dyDescent="0.3">
      <c r="A12" s="385"/>
      <c r="B12" s="385"/>
      <c r="C12" s="385"/>
      <c r="D12" s="386"/>
      <c r="E12" s="154" t="s">
        <v>188</v>
      </c>
      <c r="F12" s="154" t="s">
        <v>215</v>
      </c>
    </row>
    <row r="13" spans="1:9" ht="62.4" x14ac:dyDescent="0.3">
      <c r="A13" s="28" t="s">
        <v>136</v>
      </c>
      <c r="B13" s="116">
        <v>6035118</v>
      </c>
      <c r="C13" s="116"/>
      <c r="D13" s="117"/>
      <c r="E13" s="118">
        <f>E15+E17</f>
        <v>39700</v>
      </c>
      <c r="F13" s="118">
        <f>F15+F17</f>
        <v>39800</v>
      </c>
      <c r="G13" s="106"/>
      <c r="H13" s="119"/>
      <c r="I13" s="119"/>
    </row>
    <row r="14" spans="1:9" ht="31.5" customHeight="1" x14ac:dyDescent="0.3">
      <c r="A14" s="45" t="s">
        <v>111</v>
      </c>
      <c r="B14" s="44">
        <v>6035118</v>
      </c>
      <c r="C14" s="44">
        <v>121</v>
      </c>
      <c r="D14" s="120"/>
      <c r="E14" s="121">
        <f>E15</f>
        <v>37000</v>
      </c>
      <c r="F14" s="121">
        <f>F15</f>
        <v>37000</v>
      </c>
      <c r="G14" s="106"/>
      <c r="H14" s="122"/>
      <c r="I14" s="122"/>
    </row>
    <row r="15" spans="1:9" x14ac:dyDescent="0.3">
      <c r="A15" s="45" t="s">
        <v>138</v>
      </c>
      <c r="B15" s="44">
        <v>6035118</v>
      </c>
      <c r="C15" s="44">
        <v>121</v>
      </c>
      <c r="D15" s="120" t="s">
        <v>137</v>
      </c>
      <c r="E15" s="121">
        <v>37000</v>
      </c>
      <c r="F15" s="121">
        <v>37000</v>
      </c>
      <c r="G15" s="106"/>
      <c r="H15" s="119"/>
      <c r="I15" s="119"/>
    </row>
    <row r="16" spans="1:9" ht="46.8" x14ac:dyDescent="0.3">
      <c r="A16" s="45" t="s">
        <v>112</v>
      </c>
      <c r="B16" s="44">
        <v>6035118</v>
      </c>
      <c r="C16" s="44">
        <v>244</v>
      </c>
      <c r="D16" s="120"/>
      <c r="E16" s="27">
        <v>2200</v>
      </c>
      <c r="F16" s="27">
        <f>F17</f>
        <v>2800</v>
      </c>
      <c r="G16" s="106"/>
      <c r="H16" s="119"/>
      <c r="I16" s="119"/>
    </row>
    <row r="17" spans="1:9" x14ac:dyDescent="0.3">
      <c r="A17" s="45" t="s">
        <v>138</v>
      </c>
      <c r="B17" s="44">
        <v>6035118</v>
      </c>
      <c r="C17" s="44">
        <v>244</v>
      </c>
      <c r="D17" s="120" t="s">
        <v>137</v>
      </c>
      <c r="E17" s="27">
        <v>2700</v>
      </c>
      <c r="F17" s="27">
        <v>2800</v>
      </c>
      <c r="G17" s="106"/>
      <c r="H17" s="119"/>
      <c r="I17" s="119"/>
    </row>
    <row r="18" spans="1:9" ht="31.2" x14ac:dyDescent="0.3">
      <c r="A18" s="69" t="s">
        <v>121</v>
      </c>
      <c r="B18" s="123">
        <v>7707001</v>
      </c>
      <c r="C18" s="123"/>
      <c r="D18" s="124"/>
      <c r="E18" s="118">
        <f>E19</f>
        <v>3000</v>
      </c>
      <c r="F18" s="118">
        <f>F19</f>
        <v>3000</v>
      </c>
      <c r="G18" s="106"/>
      <c r="H18" s="119"/>
      <c r="I18" s="119"/>
    </row>
    <row r="19" spans="1:9" x14ac:dyDescent="0.3">
      <c r="A19" s="45" t="s">
        <v>122</v>
      </c>
      <c r="B19" s="46">
        <v>7707001</v>
      </c>
      <c r="C19" s="46">
        <v>870</v>
      </c>
      <c r="D19" s="125"/>
      <c r="E19" s="121">
        <f>E20</f>
        <v>3000</v>
      </c>
      <c r="F19" s="121">
        <f>F20</f>
        <v>3000</v>
      </c>
      <c r="G19" s="106"/>
      <c r="H19" s="119"/>
      <c r="I19" s="119"/>
    </row>
    <row r="20" spans="1:9" x14ac:dyDescent="0.3">
      <c r="A20" s="45" t="s">
        <v>84</v>
      </c>
      <c r="B20" s="46">
        <v>7707001</v>
      </c>
      <c r="C20" s="46">
        <v>870</v>
      </c>
      <c r="D20" s="125" t="s">
        <v>85</v>
      </c>
      <c r="E20" s="121">
        <v>3000</v>
      </c>
      <c r="F20" s="121">
        <v>3000</v>
      </c>
      <c r="G20" s="106"/>
      <c r="H20" s="119"/>
      <c r="I20" s="119"/>
    </row>
    <row r="21" spans="1:9" x14ac:dyDescent="0.3">
      <c r="A21" s="69" t="s">
        <v>113</v>
      </c>
      <c r="B21" s="123">
        <v>7707003</v>
      </c>
      <c r="C21" s="123"/>
      <c r="D21" s="124"/>
      <c r="E21" s="118">
        <f>E22+E24</f>
        <v>262000</v>
      </c>
      <c r="F21" s="118">
        <f>F22+F24</f>
        <v>263000</v>
      </c>
      <c r="G21" s="106"/>
      <c r="H21" s="122"/>
      <c r="I21" s="122"/>
    </row>
    <row r="22" spans="1:9" ht="34.5" customHeight="1" x14ac:dyDescent="0.3">
      <c r="A22" s="45" t="s">
        <v>111</v>
      </c>
      <c r="B22" s="46">
        <v>7707003</v>
      </c>
      <c r="C22" s="46">
        <v>121</v>
      </c>
      <c r="D22" s="125"/>
      <c r="E22" s="121">
        <f>E23</f>
        <v>260000</v>
      </c>
      <c r="F22" s="121">
        <f>F23</f>
        <v>260000</v>
      </c>
      <c r="G22" s="106"/>
      <c r="H22" s="119"/>
      <c r="I22" s="119"/>
    </row>
    <row r="23" spans="1:9" ht="46.8" x14ac:dyDescent="0.3">
      <c r="A23" s="45" t="s">
        <v>114</v>
      </c>
      <c r="B23" s="46">
        <v>7707003</v>
      </c>
      <c r="C23" s="46">
        <v>121</v>
      </c>
      <c r="D23" s="125" t="s">
        <v>79</v>
      </c>
      <c r="E23" s="121">
        <v>260000</v>
      </c>
      <c r="F23" s="121">
        <v>260000</v>
      </c>
      <c r="G23" s="106"/>
      <c r="H23" s="119"/>
      <c r="I23" s="119"/>
    </row>
    <row r="24" spans="1:9" ht="62.4" x14ac:dyDescent="0.3">
      <c r="A24" s="45" t="s">
        <v>80</v>
      </c>
      <c r="B24" s="46">
        <v>7707003</v>
      </c>
      <c r="C24" s="46">
        <v>122</v>
      </c>
      <c r="D24" s="125" t="s">
        <v>79</v>
      </c>
      <c r="E24" s="121">
        <v>2000</v>
      </c>
      <c r="F24" s="121">
        <v>3000</v>
      </c>
      <c r="G24" s="106"/>
      <c r="H24" s="119"/>
      <c r="I24" s="119"/>
    </row>
    <row r="25" spans="1:9" x14ac:dyDescent="0.3">
      <c r="A25" s="69" t="s">
        <v>115</v>
      </c>
      <c r="B25" s="123">
        <v>7707004</v>
      </c>
      <c r="C25" s="123"/>
      <c r="D25" s="124"/>
      <c r="E25" s="118">
        <f>E26+E29+E31+E33+E36</f>
        <v>1599100</v>
      </c>
      <c r="F25" s="118">
        <f>F26+F29+F31+F33+F36</f>
        <v>1646000</v>
      </c>
      <c r="G25" s="106"/>
      <c r="H25" s="106"/>
      <c r="I25" s="106"/>
    </row>
    <row r="26" spans="1:9" ht="57.75" customHeight="1" x14ac:dyDescent="0.3">
      <c r="A26" s="45" t="s">
        <v>111</v>
      </c>
      <c r="B26" s="46">
        <v>7707004</v>
      </c>
      <c r="C26" s="46">
        <v>121</v>
      </c>
      <c r="D26" s="125"/>
      <c r="E26" s="121">
        <f>E27+E28</f>
        <v>1380000</v>
      </c>
      <c r="F26" s="121">
        <f>F27+F28</f>
        <v>1380000</v>
      </c>
      <c r="G26" s="106"/>
      <c r="H26" s="122"/>
      <c r="I26" s="122"/>
    </row>
    <row r="27" spans="1:9" ht="62.4" x14ac:dyDescent="0.3">
      <c r="A27" s="45" t="s">
        <v>80</v>
      </c>
      <c r="B27" s="46">
        <v>7707004</v>
      </c>
      <c r="C27" s="46">
        <v>121</v>
      </c>
      <c r="D27" s="125" t="s">
        <v>81</v>
      </c>
      <c r="E27" s="121">
        <v>1380000</v>
      </c>
      <c r="F27" s="121">
        <v>1380000</v>
      </c>
    </row>
    <row r="28" spans="1:9" x14ac:dyDescent="0.3">
      <c r="A28" s="43" t="s">
        <v>90</v>
      </c>
      <c r="B28" s="46">
        <v>7707004</v>
      </c>
      <c r="C28" s="46">
        <v>121</v>
      </c>
      <c r="D28" s="125" t="s">
        <v>91</v>
      </c>
      <c r="E28" s="121"/>
      <c r="F28" s="121"/>
    </row>
    <row r="29" spans="1:9" ht="35.25" customHeight="1" x14ac:dyDescent="0.3">
      <c r="A29" s="45" t="s">
        <v>116</v>
      </c>
      <c r="B29" s="46">
        <v>7707004</v>
      </c>
      <c r="C29" s="46">
        <v>122</v>
      </c>
      <c r="D29" s="125"/>
      <c r="E29" s="121">
        <f>E30</f>
        <v>2000</v>
      </c>
      <c r="F29" s="121">
        <f>F30</f>
        <v>3000</v>
      </c>
    </row>
    <row r="30" spans="1:9" ht="62.4" x14ac:dyDescent="0.3">
      <c r="A30" s="45" t="s">
        <v>80</v>
      </c>
      <c r="B30" s="46">
        <v>7707004</v>
      </c>
      <c r="C30" s="46">
        <v>122</v>
      </c>
      <c r="D30" s="125" t="s">
        <v>81</v>
      </c>
      <c r="E30" s="121">
        <v>2000</v>
      </c>
      <c r="F30" s="121">
        <v>3000</v>
      </c>
    </row>
    <row r="31" spans="1:9" ht="31.2" x14ac:dyDescent="0.3">
      <c r="A31" s="45" t="s">
        <v>117</v>
      </c>
      <c r="B31" s="46">
        <v>7707004</v>
      </c>
      <c r="C31" s="46">
        <v>242</v>
      </c>
      <c r="D31" s="125"/>
      <c r="E31" s="121">
        <f>E32</f>
        <v>67800</v>
      </c>
      <c r="F31" s="121">
        <f>F32</f>
        <v>111700</v>
      </c>
    </row>
    <row r="32" spans="1:9" ht="62.4" x14ac:dyDescent="0.3">
      <c r="A32" s="45" t="s">
        <v>80</v>
      </c>
      <c r="B32" s="46">
        <v>7707004</v>
      </c>
      <c r="C32" s="46">
        <v>242</v>
      </c>
      <c r="D32" s="125" t="s">
        <v>81</v>
      </c>
      <c r="E32" s="121">
        <v>67800</v>
      </c>
      <c r="F32" s="121">
        <v>111700</v>
      </c>
    </row>
    <row r="33" spans="1:6" ht="46.8" x14ac:dyDescent="0.3">
      <c r="A33" s="45" t="s">
        <v>112</v>
      </c>
      <c r="B33" s="46">
        <v>7707004</v>
      </c>
      <c r="C33" s="46">
        <v>244</v>
      </c>
      <c r="D33" s="125"/>
      <c r="E33" s="121">
        <f>E34+E35</f>
        <v>147300</v>
      </c>
      <c r="F33" s="121">
        <f>F34+F35</f>
        <v>149300</v>
      </c>
    </row>
    <row r="34" spans="1:6" ht="62.4" x14ac:dyDescent="0.3">
      <c r="A34" s="45" t="s">
        <v>80</v>
      </c>
      <c r="B34" s="46">
        <v>7707004</v>
      </c>
      <c r="C34" s="46">
        <v>244</v>
      </c>
      <c r="D34" s="125" t="s">
        <v>81</v>
      </c>
      <c r="E34" s="121">
        <v>137300</v>
      </c>
      <c r="F34" s="121">
        <v>139300</v>
      </c>
    </row>
    <row r="35" spans="1:6" ht="46.8" x14ac:dyDescent="0.3">
      <c r="A35" s="45" t="s">
        <v>112</v>
      </c>
      <c r="B35" s="46">
        <v>7707004</v>
      </c>
      <c r="C35" s="46">
        <v>244</v>
      </c>
      <c r="D35" s="125" t="s">
        <v>89</v>
      </c>
      <c r="E35" s="121">
        <v>10000</v>
      </c>
      <c r="F35" s="121">
        <v>10000</v>
      </c>
    </row>
    <row r="36" spans="1:6" x14ac:dyDescent="0.3">
      <c r="A36" s="45" t="s">
        <v>119</v>
      </c>
      <c r="B36" s="46">
        <v>7707004</v>
      </c>
      <c r="C36" s="46">
        <v>852</v>
      </c>
      <c r="D36" s="125"/>
      <c r="E36" s="121">
        <f>E37</f>
        <v>2000</v>
      </c>
      <c r="F36" s="121">
        <f>F37</f>
        <v>2000</v>
      </c>
    </row>
    <row r="37" spans="1:6" ht="62.4" x14ac:dyDescent="0.3">
      <c r="A37" s="45" t="s">
        <v>80</v>
      </c>
      <c r="B37" s="46">
        <v>7707004</v>
      </c>
      <c r="C37" s="46">
        <v>852</v>
      </c>
      <c r="D37" s="125" t="s">
        <v>81</v>
      </c>
      <c r="E37" s="121">
        <v>2000</v>
      </c>
      <c r="F37" s="121">
        <v>2000</v>
      </c>
    </row>
    <row r="38" spans="1:6" ht="31.2" x14ac:dyDescent="0.3">
      <c r="A38" s="69" t="s">
        <v>118</v>
      </c>
      <c r="B38" s="123">
        <v>7707013</v>
      </c>
      <c r="C38" s="123"/>
      <c r="D38" s="124"/>
      <c r="E38" s="118">
        <f>E39</f>
        <v>9000</v>
      </c>
      <c r="F38" s="118">
        <f>F39</f>
        <v>9000</v>
      </c>
    </row>
    <row r="39" spans="1:6" x14ac:dyDescent="0.3">
      <c r="A39" s="45" t="s">
        <v>22</v>
      </c>
      <c r="B39" s="46">
        <v>7707013</v>
      </c>
      <c r="C39" s="46">
        <v>540</v>
      </c>
      <c r="D39" s="125"/>
      <c r="E39" s="121">
        <f>E40</f>
        <v>9000</v>
      </c>
      <c r="F39" s="121">
        <f>F40</f>
        <v>9000</v>
      </c>
    </row>
    <row r="40" spans="1:6" ht="46.8" x14ac:dyDescent="0.3">
      <c r="A40" s="45" t="s">
        <v>82</v>
      </c>
      <c r="B40" s="46">
        <v>7707013</v>
      </c>
      <c r="C40" s="46">
        <v>540</v>
      </c>
      <c r="D40" s="125" t="s">
        <v>83</v>
      </c>
      <c r="E40" s="121">
        <v>9000</v>
      </c>
      <c r="F40" s="121">
        <v>9000</v>
      </c>
    </row>
    <row r="41" spans="1:6" ht="46.8" x14ac:dyDescent="0.3">
      <c r="A41" s="34" t="s">
        <v>183</v>
      </c>
      <c r="B41" s="36">
        <v>7707801</v>
      </c>
      <c r="C41" s="123"/>
      <c r="D41" s="124"/>
      <c r="E41" s="118">
        <f>E42+E44+E46+E48</f>
        <v>208000</v>
      </c>
      <c r="F41" s="118">
        <f>F42+F44+F46+F48</f>
        <v>208000</v>
      </c>
    </row>
    <row r="42" spans="1:6" ht="31.2" x14ac:dyDescent="0.3">
      <c r="A42" s="45" t="s">
        <v>120</v>
      </c>
      <c r="B42" s="38">
        <v>7707801</v>
      </c>
      <c r="C42" s="46">
        <v>111</v>
      </c>
      <c r="D42" s="125"/>
      <c r="E42" s="121">
        <f>E43</f>
        <v>195000</v>
      </c>
      <c r="F42" s="121">
        <f>F43</f>
        <v>195000</v>
      </c>
    </row>
    <row r="43" spans="1:6" x14ac:dyDescent="0.3">
      <c r="A43" s="45" t="s">
        <v>102</v>
      </c>
      <c r="B43" s="38">
        <v>7707801</v>
      </c>
      <c r="C43" s="46">
        <v>111</v>
      </c>
      <c r="D43" s="125" t="s">
        <v>103</v>
      </c>
      <c r="E43" s="121">
        <v>195000</v>
      </c>
      <c r="F43" s="121">
        <v>195000</v>
      </c>
    </row>
    <row r="44" spans="1:6" x14ac:dyDescent="0.3">
      <c r="A44" s="31" t="s">
        <v>102</v>
      </c>
      <c r="B44" s="38">
        <v>7707801</v>
      </c>
      <c r="C44" s="38">
        <v>122</v>
      </c>
      <c r="D44" s="37" t="s">
        <v>103</v>
      </c>
      <c r="E44" s="40">
        <v>1000</v>
      </c>
      <c r="F44" s="139">
        <v>1000</v>
      </c>
    </row>
    <row r="45" spans="1:6" x14ac:dyDescent="0.3">
      <c r="A45" s="45" t="s">
        <v>102</v>
      </c>
      <c r="B45" s="38">
        <v>7707801</v>
      </c>
      <c r="C45" s="46">
        <v>242</v>
      </c>
      <c r="D45" s="125" t="s">
        <v>103</v>
      </c>
      <c r="E45" s="121"/>
      <c r="F45" s="121"/>
    </row>
    <row r="46" spans="1:6" ht="46.8" x14ac:dyDescent="0.3">
      <c r="A46" s="45" t="s">
        <v>112</v>
      </c>
      <c r="B46" s="38">
        <v>7707801</v>
      </c>
      <c r="C46" s="46">
        <v>244</v>
      </c>
      <c r="D46" s="125"/>
      <c r="E46" s="121">
        <f>E47</f>
        <v>12000</v>
      </c>
      <c r="F46" s="121">
        <f>F47</f>
        <v>12000</v>
      </c>
    </row>
    <row r="47" spans="1:6" x14ac:dyDescent="0.3">
      <c r="A47" s="45" t="s">
        <v>102</v>
      </c>
      <c r="B47" s="38">
        <v>7707801</v>
      </c>
      <c r="C47" s="46">
        <v>244</v>
      </c>
      <c r="D47" s="125" t="s">
        <v>103</v>
      </c>
      <c r="E47" s="121">
        <v>12000</v>
      </c>
      <c r="F47" s="121">
        <v>12000</v>
      </c>
    </row>
    <row r="48" spans="1:6" x14ac:dyDescent="0.3">
      <c r="A48" s="45" t="s">
        <v>119</v>
      </c>
      <c r="B48" s="38">
        <v>7707801</v>
      </c>
      <c r="C48" s="46">
        <v>852</v>
      </c>
      <c r="D48" s="125"/>
      <c r="E48" s="121">
        <f>E49</f>
        <v>0</v>
      </c>
      <c r="F48" s="121">
        <f>F49</f>
        <v>0</v>
      </c>
    </row>
    <row r="49" spans="1:6" x14ac:dyDescent="0.3">
      <c r="A49" s="45" t="s">
        <v>102</v>
      </c>
      <c r="B49" s="38">
        <v>7707801</v>
      </c>
      <c r="C49" s="46">
        <v>852</v>
      </c>
      <c r="D49" s="125" t="s">
        <v>103</v>
      </c>
      <c r="E49" s="121"/>
      <c r="F49" s="121"/>
    </row>
    <row r="50" spans="1:6" ht="31.2" x14ac:dyDescent="0.3">
      <c r="A50" s="34" t="s">
        <v>181</v>
      </c>
      <c r="B50" s="36">
        <v>7707802</v>
      </c>
      <c r="C50" s="46"/>
      <c r="D50" s="125"/>
      <c r="E50" s="118">
        <f>E51+E54</f>
        <v>132000</v>
      </c>
      <c r="F50" s="118">
        <f>F51+F54</f>
        <v>132000</v>
      </c>
    </row>
    <row r="51" spans="1:6" ht="31.2" x14ac:dyDescent="0.3">
      <c r="A51" s="31" t="s">
        <v>120</v>
      </c>
      <c r="B51" s="36">
        <v>7707802</v>
      </c>
      <c r="C51" s="46">
        <v>111</v>
      </c>
      <c r="D51" s="125"/>
      <c r="E51" s="121">
        <f>E52</f>
        <v>130000</v>
      </c>
      <c r="F51" s="121">
        <f>F52</f>
        <v>130000</v>
      </c>
    </row>
    <row r="52" spans="1:6" x14ac:dyDescent="0.3">
      <c r="A52" s="31" t="s">
        <v>182</v>
      </c>
      <c r="B52" s="36">
        <v>7707802</v>
      </c>
      <c r="C52" s="46">
        <v>111</v>
      </c>
      <c r="D52" s="125" t="s">
        <v>103</v>
      </c>
      <c r="E52" s="121">
        <v>130000</v>
      </c>
      <c r="F52" s="121">
        <v>130000</v>
      </c>
    </row>
    <row r="53" spans="1:6" ht="46.8" x14ac:dyDescent="0.3">
      <c r="A53" s="31" t="s">
        <v>112</v>
      </c>
      <c r="B53" s="36">
        <v>7707802</v>
      </c>
      <c r="C53" s="46">
        <v>244</v>
      </c>
      <c r="D53" s="125"/>
      <c r="E53" s="121">
        <f>E54</f>
        <v>2000</v>
      </c>
      <c r="F53" s="121">
        <f>F54</f>
        <v>2000</v>
      </c>
    </row>
    <row r="54" spans="1:6" x14ac:dyDescent="0.3">
      <c r="A54" s="31" t="s">
        <v>182</v>
      </c>
      <c r="B54" s="36">
        <v>7707802</v>
      </c>
      <c r="C54" s="46">
        <v>244</v>
      </c>
      <c r="D54" s="125" t="s">
        <v>103</v>
      </c>
      <c r="E54" s="121">
        <v>2000</v>
      </c>
      <c r="F54" s="121">
        <v>2000</v>
      </c>
    </row>
    <row r="55" spans="1:6" ht="46.8" x14ac:dyDescent="0.3">
      <c r="A55" s="69" t="s">
        <v>123</v>
      </c>
      <c r="B55" s="123">
        <v>7707032</v>
      </c>
      <c r="C55" s="123"/>
      <c r="D55" s="124"/>
      <c r="E55" s="118">
        <f>E56</f>
        <v>21000</v>
      </c>
      <c r="F55" s="118">
        <f>F56</f>
        <v>48000</v>
      </c>
    </row>
    <row r="56" spans="1:6" ht="46.8" x14ac:dyDescent="0.3">
      <c r="A56" s="45" t="s">
        <v>112</v>
      </c>
      <c r="B56" s="46">
        <v>7707032</v>
      </c>
      <c r="C56" s="46">
        <v>244</v>
      </c>
      <c r="D56" s="125"/>
      <c r="E56" s="121">
        <f>E57</f>
        <v>21000</v>
      </c>
      <c r="F56" s="121">
        <f>F57</f>
        <v>48000</v>
      </c>
    </row>
    <row r="57" spans="1:6" ht="46.8" x14ac:dyDescent="0.3">
      <c r="A57" s="45" t="s">
        <v>88</v>
      </c>
      <c r="B57" s="46">
        <v>7707032</v>
      </c>
      <c r="C57" s="46">
        <v>244</v>
      </c>
      <c r="D57" s="125" t="s">
        <v>91</v>
      </c>
      <c r="E57" s="121">
        <v>21000</v>
      </c>
      <c r="F57" s="121">
        <v>48000</v>
      </c>
    </row>
    <row r="58" spans="1:6" ht="46.8" x14ac:dyDescent="0.3">
      <c r="A58" s="34" t="s">
        <v>123</v>
      </c>
      <c r="B58" s="36">
        <v>7707033</v>
      </c>
      <c r="C58" s="36"/>
      <c r="D58" s="35"/>
      <c r="E58" s="42">
        <f>E59</f>
        <v>10800</v>
      </c>
      <c r="F58" s="42">
        <f>F59</f>
        <v>10800</v>
      </c>
    </row>
    <row r="59" spans="1:6" ht="46.8" x14ac:dyDescent="0.3">
      <c r="A59" s="31" t="s">
        <v>112</v>
      </c>
      <c r="B59" s="38">
        <v>7707033</v>
      </c>
      <c r="C59" s="38">
        <v>244</v>
      </c>
      <c r="D59" s="37"/>
      <c r="E59" s="40">
        <f>E60</f>
        <v>10800</v>
      </c>
      <c r="F59" s="40">
        <f>F60</f>
        <v>10800</v>
      </c>
    </row>
    <row r="60" spans="1:6" ht="46.8" x14ac:dyDescent="0.3">
      <c r="A60" s="31" t="s">
        <v>88</v>
      </c>
      <c r="B60" s="38">
        <v>7707033</v>
      </c>
      <c r="C60" s="38">
        <v>244</v>
      </c>
      <c r="D60" s="37" t="s">
        <v>89</v>
      </c>
      <c r="E60" s="40">
        <v>10800</v>
      </c>
      <c r="F60" s="40">
        <v>10800</v>
      </c>
    </row>
    <row r="61" spans="1:6" ht="31.2" x14ac:dyDescent="0.3">
      <c r="A61" s="69" t="s">
        <v>124</v>
      </c>
      <c r="B61" s="123">
        <v>7707501</v>
      </c>
      <c r="C61" s="123"/>
      <c r="D61" s="124"/>
      <c r="E61" s="118">
        <f>E62</f>
        <v>5000</v>
      </c>
      <c r="F61" s="118">
        <f>F62</f>
        <v>5000</v>
      </c>
    </row>
    <row r="62" spans="1:6" ht="46.8" x14ac:dyDescent="0.3">
      <c r="A62" s="45" t="s">
        <v>112</v>
      </c>
      <c r="B62" s="46">
        <v>7707501</v>
      </c>
      <c r="C62" s="46">
        <v>244</v>
      </c>
      <c r="D62" s="125"/>
      <c r="E62" s="121">
        <f>E63</f>
        <v>5000</v>
      </c>
      <c r="F62" s="121">
        <f>F63</f>
        <v>5000</v>
      </c>
    </row>
    <row r="63" spans="1:6" x14ac:dyDescent="0.3">
      <c r="A63" s="45" t="s">
        <v>105</v>
      </c>
      <c r="B63" s="46">
        <v>7707501</v>
      </c>
      <c r="C63" s="46">
        <v>244</v>
      </c>
      <c r="D63" s="125" t="s">
        <v>106</v>
      </c>
      <c r="E63" s="121">
        <v>5000</v>
      </c>
      <c r="F63" s="121">
        <v>5000</v>
      </c>
    </row>
    <row r="64" spans="1:6" ht="31.2" x14ac:dyDescent="0.3">
      <c r="A64" s="126" t="s">
        <v>127</v>
      </c>
      <c r="B64" s="116">
        <v>7707502</v>
      </c>
      <c r="C64" s="123"/>
      <c r="D64" s="124"/>
      <c r="E64" s="118">
        <f>E65+E67</f>
        <v>160800</v>
      </c>
      <c r="F64" s="118">
        <f>F65+F67</f>
        <v>170000</v>
      </c>
    </row>
    <row r="65" spans="1:6" ht="46.8" x14ac:dyDescent="0.3">
      <c r="A65" s="45" t="s">
        <v>112</v>
      </c>
      <c r="B65" s="46">
        <v>7707502</v>
      </c>
      <c r="C65" s="46">
        <v>244</v>
      </c>
      <c r="D65" s="125"/>
      <c r="E65" s="121">
        <f>E66</f>
        <v>150800</v>
      </c>
      <c r="F65" s="121">
        <f>F66</f>
        <v>125000</v>
      </c>
    </row>
    <row r="66" spans="1:6" x14ac:dyDescent="0.3">
      <c r="A66" s="45" t="s">
        <v>94</v>
      </c>
      <c r="B66" s="46">
        <v>7707502</v>
      </c>
      <c r="C66" s="46">
        <v>244</v>
      </c>
      <c r="D66" s="125" t="s">
        <v>95</v>
      </c>
      <c r="E66" s="121">
        <v>150800</v>
      </c>
      <c r="F66" s="121">
        <v>125000</v>
      </c>
    </row>
    <row r="67" spans="1:6" ht="46.8" x14ac:dyDescent="0.3">
      <c r="A67" s="31" t="s">
        <v>112</v>
      </c>
      <c r="B67" s="38">
        <v>7707502</v>
      </c>
      <c r="C67" s="38">
        <v>244</v>
      </c>
      <c r="D67" s="37"/>
      <c r="E67" s="40">
        <f>E68</f>
        <v>10000</v>
      </c>
      <c r="F67" s="40">
        <f>F68</f>
        <v>45000</v>
      </c>
    </row>
    <row r="68" spans="1:6" x14ac:dyDescent="0.3">
      <c r="A68" s="31" t="s">
        <v>105</v>
      </c>
      <c r="B68" s="38">
        <v>7707502</v>
      </c>
      <c r="C68" s="38">
        <v>244</v>
      </c>
      <c r="D68" s="37" t="s">
        <v>106</v>
      </c>
      <c r="E68" s="40">
        <v>10000</v>
      </c>
      <c r="F68" s="40">
        <v>45000</v>
      </c>
    </row>
    <row r="69" spans="1:6" ht="31.2" x14ac:dyDescent="0.3">
      <c r="A69" s="105" t="s">
        <v>198</v>
      </c>
      <c r="B69" s="36">
        <v>7707503</v>
      </c>
      <c r="C69" s="36"/>
      <c r="D69" s="35"/>
      <c r="E69" s="42">
        <f>E70</f>
        <v>1000</v>
      </c>
      <c r="F69" s="42">
        <f>F70</f>
        <v>2000</v>
      </c>
    </row>
    <row r="70" spans="1:6" ht="46.8" x14ac:dyDescent="0.3">
      <c r="A70" s="31" t="s">
        <v>112</v>
      </c>
      <c r="B70" s="38">
        <v>7707503</v>
      </c>
      <c r="C70" s="38">
        <v>244</v>
      </c>
      <c r="D70" s="37"/>
      <c r="E70" s="40">
        <f>E71</f>
        <v>1000</v>
      </c>
      <c r="F70" s="40">
        <f>F71</f>
        <v>2000</v>
      </c>
    </row>
    <row r="71" spans="1:6" x14ac:dyDescent="0.3">
      <c r="A71" s="31" t="s">
        <v>105</v>
      </c>
      <c r="B71" s="38">
        <v>7707503</v>
      </c>
      <c r="C71" s="38">
        <v>244</v>
      </c>
      <c r="D71" s="37" t="s">
        <v>106</v>
      </c>
      <c r="E71" s="40">
        <v>1000</v>
      </c>
      <c r="F71" s="40">
        <v>2000</v>
      </c>
    </row>
    <row r="72" spans="1:6" ht="31.2" x14ac:dyDescent="0.3">
      <c r="A72" s="105" t="s">
        <v>199</v>
      </c>
      <c r="B72" s="36">
        <v>7707504</v>
      </c>
      <c r="C72" s="36"/>
      <c r="D72" s="35"/>
      <c r="E72" s="42">
        <f>E73</f>
        <v>1000</v>
      </c>
      <c r="F72" s="42">
        <f>F73</f>
        <v>2000</v>
      </c>
    </row>
    <row r="73" spans="1:6" ht="46.8" x14ac:dyDescent="0.3">
      <c r="A73" s="31" t="s">
        <v>112</v>
      </c>
      <c r="B73" s="38">
        <v>7707504</v>
      </c>
      <c r="C73" s="38">
        <v>244</v>
      </c>
      <c r="D73" s="37"/>
      <c r="E73" s="40">
        <f>E74</f>
        <v>1000</v>
      </c>
      <c r="F73" s="40">
        <f>F74</f>
        <v>2000</v>
      </c>
    </row>
    <row r="74" spans="1:6" x14ac:dyDescent="0.3">
      <c r="A74" s="31" t="s">
        <v>105</v>
      </c>
      <c r="B74" s="38">
        <v>7707504</v>
      </c>
      <c r="C74" s="38">
        <v>244</v>
      </c>
      <c r="D74" s="37" t="s">
        <v>106</v>
      </c>
      <c r="E74" s="40">
        <v>1000</v>
      </c>
      <c r="F74" s="40">
        <v>2000</v>
      </c>
    </row>
    <row r="75" spans="1:6" ht="31.2" x14ac:dyDescent="0.3">
      <c r="A75" s="34" t="s">
        <v>126</v>
      </c>
      <c r="B75" s="36">
        <v>7707505</v>
      </c>
      <c r="C75" s="36"/>
      <c r="D75" s="35"/>
      <c r="E75" s="42">
        <f>E76</f>
        <v>28000</v>
      </c>
      <c r="F75" s="42">
        <f>F76</f>
        <v>44000</v>
      </c>
    </row>
    <row r="76" spans="1:6" ht="46.8" x14ac:dyDescent="0.3">
      <c r="A76" s="31" t="s">
        <v>112</v>
      </c>
      <c r="B76" s="38">
        <v>7707505</v>
      </c>
      <c r="C76" s="38">
        <v>244</v>
      </c>
      <c r="D76" s="37"/>
      <c r="E76" s="40">
        <f>E77</f>
        <v>28000</v>
      </c>
      <c r="F76" s="40">
        <f>F77</f>
        <v>44000</v>
      </c>
    </row>
    <row r="77" spans="1:6" x14ac:dyDescent="0.3">
      <c r="A77" s="31" t="s">
        <v>105</v>
      </c>
      <c r="B77" s="38">
        <v>7707505</v>
      </c>
      <c r="C77" s="38">
        <v>244</v>
      </c>
      <c r="D77" s="37" t="s">
        <v>106</v>
      </c>
      <c r="E77" s="40">
        <v>28000</v>
      </c>
      <c r="F77" s="40">
        <v>44000</v>
      </c>
    </row>
    <row r="78" spans="1:6" s="111" customFormat="1" ht="31.2" x14ac:dyDescent="0.3">
      <c r="A78" s="107" t="s">
        <v>202</v>
      </c>
      <c r="B78" s="108">
        <v>7708022</v>
      </c>
      <c r="C78" s="108"/>
      <c r="D78" s="109"/>
      <c r="E78" s="110">
        <f>E79</f>
        <v>30000</v>
      </c>
      <c r="F78" s="110">
        <f>F79</f>
        <v>30000</v>
      </c>
    </row>
    <row r="79" spans="1:6" ht="34.5" customHeight="1" x14ac:dyDescent="0.3">
      <c r="A79" s="112" t="s">
        <v>201</v>
      </c>
      <c r="B79" s="113">
        <v>7708022</v>
      </c>
      <c r="C79" s="113">
        <v>321</v>
      </c>
      <c r="D79" s="114"/>
      <c r="E79" s="115">
        <f>E80</f>
        <v>30000</v>
      </c>
      <c r="F79" s="115">
        <f>F80</f>
        <v>30000</v>
      </c>
    </row>
    <row r="80" spans="1:6" x14ac:dyDescent="0.3">
      <c r="A80" s="112" t="s">
        <v>197</v>
      </c>
      <c r="B80" s="113">
        <v>7708022</v>
      </c>
      <c r="C80" s="113">
        <v>321</v>
      </c>
      <c r="D80" s="114" t="s">
        <v>200</v>
      </c>
      <c r="E80" s="115">
        <v>30000</v>
      </c>
      <c r="F80" s="115">
        <v>30000</v>
      </c>
    </row>
    <row r="81" spans="1:6" ht="31.2" x14ac:dyDescent="0.3">
      <c r="A81" s="34" t="s">
        <v>205</v>
      </c>
      <c r="B81" s="36">
        <v>7709006</v>
      </c>
      <c r="C81" s="36"/>
      <c r="D81" s="35"/>
      <c r="E81" s="42">
        <f>E82</f>
        <v>95000</v>
      </c>
      <c r="F81" s="42">
        <f>F82</f>
        <v>0</v>
      </c>
    </row>
    <row r="82" spans="1:6" ht="31.2" x14ac:dyDescent="0.3">
      <c r="A82" s="31" t="s">
        <v>208</v>
      </c>
      <c r="B82" s="38">
        <v>7709006</v>
      </c>
      <c r="C82" s="38">
        <v>880</v>
      </c>
      <c r="D82" s="37"/>
      <c r="E82" s="40">
        <f>E83</f>
        <v>95000</v>
      </c>
      <c r="F82" s="40">
        <f>F83</f>
        <v>0</v>
      </c>
    </row>
    <row r="83" spans="1:6" x14ac:dyDescent="0.3">
      <c r="A83" s="31" t="s">
        <v>209</v>
      </c>
      <c r="B83" s="38">
        <v>7709006</v>
      </c>
      <c r="C83" s="38">
        <v>880</v>
      </c>
      <c r="D83" s="37" t="s">
        <v>206</v>
      </c>
      <c r="E83" s="40">
        <v>95000</v>
      </c>
      <c r="F83" s="40">
        <v>0</v>
      </c>
    </row>
    <row r="84" spans="1:6" ht="68.400000000000006" x14ac:dyDescent="0.3">
      <c r="A84" s="138" t="s">
        <v>213</v>
      </c>
      <c r="B84" s="36" t="s">
        <v>212</v>
      </c>
      <c r="C84" s="36"/>
      <c r="D84" s="35"/>
      <c r="E84" s="42">
        <f>E85</f>
        <v>700</v>
      </c>
      <c r="F84" s="42">
        <f>F85</f>
        <v>700</v>
      </c>
    </row>
    <row r="85" spans="1:6" ht="46.8" x14ac:dyDescent="0.3">
      <c r="A85" s="31" t="s">
        <v>112</v>
      </c>
      <c r="B85" s="38" t="s">
        <v>212</v>
      </c>
      <c r="C85" s="38">
        <v>244</v>
      </c>
      <c r="D85" s="37"/>
      <c r="E85" s="40">
        <f>E86</f>
        <v>700</v>
      </c>
      <c r="F85" s="40">
        <f>F86</f>
        <v>700</v>
      </c>
    </row>
    <row r="86" spans="1:6" x14ac:dyDescent="0.3">
      <c r="A86" s="31" t="s">
        <v>204</v>
      </c>
      <c r="B86" s="38" t="s">
        <v>212</v>
      </c>
      <c r="C86" s="38">
        <v>244</v>
      </c>
      <c r="D86" s="37" t="s">
        <v>211</v>
      </c>
      <c r="E86" s="40">
        <v>700</v>
      </c>
      <c r="F86" s="40">
        <v>700</v>
      </c>
    </row>
    <row r="87" spans="1:6" x14ac:dyDescent="0.3">
      <c r="A87" s="69" t="s">
        <v>104</v>
      </c>
      <c r="B87" s="123"/>
      <c r="C87" s="123"/>
      <c r="D87" s="124"/>
      <c r="E87" s="118">
        <f>E13+E18+E21+E25+E38+E41+E50+E55+E58+E61+E64+E69+E72+E75+E78+E81+E84</f>
        <v>2606100</v>
      </c>
      <c r="F87" s="118">
        <f>F13+F18+F21+F25+F38+F41+F50+F55+F58+F61+F64+F69+F72+F75+F78+F84</f>
        <v>2613300</v>
      </c>
    </row>
    <row r="88" spans="1:6" x14ac:dyDescent="0.3">
      <c r="E88" s="127"/>
      <c r="F88" s="128"/>
    </row>
    <row r="89" spans="1:6" ht="18" x14ac:dyDescent="0.35">
      <c r="A89" s="1" t="s">
        <v>189</v>
      </c>
      <c r="E89" s="1"/>
      <c r="F89" s="2" t="s">
        <v>194</v>
      </c>
    </row>
    <row r="92" spans="1:6" x14ac:dyDescent="0.3">
      <c r="E92" s="26"/>
      <c r="F92" s="26"/>
    </row>
    <row r="93" spans="1:6" x14ac:dyDescent="0.3">
      <c r="E93" s="26"/>
      <c r="F93" s="26"/>
    </row>
    <row r="94" spans="1:6" x14ac:dyDescent="0.3">
      <c r="E94" s="26"/>
      <c r="F94" s="26"/>
    </row>
    <row r="95" spans="1:6" x14ac:dyDescent="0.3">
      <c r="E95" s="26"/>
      <c r="F95" s="26"/>
    </row>
    <row r="96" spans="1:6" x14ac:dyDescent="0.3">
      <c r="E96" s="26"/>
    </row>
    <row r="98" spans="5:6" x14ac:dyDescent="0.3">
      <c r="E98" s="25"/>
      <c r="F98" s="25"/>
    </row>
  </sheetData>
  <mergeCells count="8">
    <mergeCell ref="A6:F6"/>
    <mergeCell ref="A7:F7"/>
    <mergeCell ref="A8:F8"/>
    <mergeCell ref="A11:A12"/>
    <mergeCell ref="B11:B12"/>
    <mergeCell ref="C11:C12"/>
    <mergeCell ref="D11:D12"/>
    <mergeCell ref="E11:F11"/>
  </mergeCells>
  <phoneticPr fontId="13" type="noConversion"/>
  <pageMargins left="0.7" right="0.7" top="0.75" bottom="0.75" header="0.3" footer="0.3"/>
  <pageSetup paperSize="9" scale="60" orientation="portrait" r:id="rId1"/>
  <rowBreaks count="1" manualBreakCount="1">
    <brk id="3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45"/>
  <sheetViews>
    <sheetView workbookViewId="0">
      <selection activeCell="A3" sqref="A3:G3"/>
    </sheetView>
  </sheetViews>
  <sheetFormatPr defaultRowHeight="15.6" x14ac:dyDescent="0.3"/>
  <cols>
    <col min="1" max="1" width="50.88671875" style="4" customWidth="1"/>
    <col min="2" max="2" width="14.5546875" style="4" customWidth="1"/>
    <col min="3" max="3" width="16" style="4" customWidth="1"/>
    <col min="4" max="4" width="20.109375" style="19" customWidth="1"/>
    <col min="5" max="5" width="14.33203125" style="19" customWidth="1"/>
    <col min="6" max="6" width="23.33203125" style="19" customWidth="1"/>
    <col min="7" max="7" width="17.44140625" style="19" hidden="1" customWidth="1"/>
    <col min="8" max="8" width="17.33203125" style="15" hidden="1" customWidth="1"/>
  </cols>
  <sheetData>
    <row r="1" spans="1:11" x14ac:dyDescent="0.3">
      <c r="A1" s="387" t="s">
        <v>580</v>
      </c>
      <c r="B1" s="387"/>
      <c r="C1" s="387"/>
      <c r="D1" s="387"/>
      <c r="E1" s="387"/>
      <c r="F1" s="387"/>
      <c r="G1" s="387"/>
    </row>
    <row r="2" spans="1:11" x14ac:dyDescent="0.3">
      <c r="A2" s="387" t="s">
        <v>584</v>
      </c>
      <c r="B2" s="387"/>
      <c r="C2" s="387"/>
      <c r="D2" s="387"/>
      <c r="E2" s="387"/>
      <c r="F2" s="387"/>
      <c r="G2" s="387"/>
      <c r="H2" s="18"/>
      <c r="I2" s="18"/>
      <c r="J2" s="18"/>
      <c r="K2" s="18"/>
    </row>
    <row r="3" spans="1:11" x14ac:dyDescent="0.3">
      <c r="A3" s="388" t="s">
        <v>572</v>
      </c>
      <c r="B3" s="388"/>
      <c r="C3" s="388"/>
      <c r="D3" s="388"/>
      <c r="E3" s="388"/>
      <c r="F3" s="388"/>
      <c r="G3" s="388"/>
    </row>
    <row r="4" spans="1:11" ht="19.2" customHeight="1" x14ac:dyDescent="0.3">
      <c r="A4" s="388" t="s">
        <v>575</v>
      </c>
      <c r="B4" s="388"/>
      <c r="C4" s="388"/>
      <c r="D4" s="388"/>
      <c r="E4" s="388"/>
      <c r="F4" s="388"/>
      <c r="G4" s="388"/>
    </row>
    <row r="5" spans="1:11" ht="13.2" customHeight="1" x14ac:dyDescent="0.3">
      <c r="A5" s="354"/>
      <c r="B5" s="354"/>
      <c r="C5" s="354"/>
      <c r="D5" s="354"/>
      <c r="E5" s="354"/>
      <c r="F5" s="354"/>
      <c r="G5" s="354"/>
    </row>
    <row r="6" spans="1:11" ht="13.2" customHeight="1" x14ac:dyDescent="0.3">
      <c r="A6" s="388" t="s">
        <v>573</v>
      </c>
      <c r="B6" s="388"/>
      <c r="C6" s="388"/>
      <c r="D6" s="388"/>
      <c r="E6" s="388"/>
      <c r="F6" s="388"/>
      <c r="G6" s="388"/>
      <c r="H6" s="349"/>
    </row>
    <row r="7" spans="1:11" ht="13.2" customHeight="1" x14ac:dyDescent="0.3">
      <c r="A7" s="355"/>
      <c r="B7" s="355"/>
      <c r="C7" s="355"/>
      <c r="D7" s="389" t="s">
        <v>567</v>
      </c>
      <c r="E7" s="389"/>
      <c r="F7" s="389"/>
      <c r="G7" s="389"/>
      <c r="H7" s="349"/>
    </row>
    <row r="8" spans="1:11" ht="13.2" customHeight="1" x14ac:dyDescent="0.3">
      <c r="A8" s="354"/>
      <c r="B8" s="354"/>
      <c r="C8" s="354"/>
      <c r="D8" s="388" t="s">
        <v>568</v>
      </c>
      <c r="E8" s="388"/>
      <c r="F8" s="388"/>
      <c r="G8" s="388"/>
      <c r="H8" s="349"/>
    </row>
    <row r="9" spans="1:11" x14ac:dyDescent="0.3">
      <c r="A9" s="363"/>
      <c r="B9" s="363"/>
      <c r="C9" s="364"/>
      <c r="D9" s="364"/>
      <c r="E9" s="364"/>
      <c r="F9" s="364"/>
      <c r="G9" s="364"/>
      <c r="H9" s="364"/>
    </row>
    <row r="10" spans="1:11" ht="87.75" customHeight="1" x14ac:dyDescent="0.3">
      <c r="A10" s="363" t="s">
        <v>557</v>
      </c>
      <c r="B10" s="363"/>
      <c r="C10" s="363"/>
      <c r="D10" s="363"/>
      <c r="E10" s="363"/>
      <c r="F10" s="363"/>
      <c r="G10" s="363"/>
      <c r="H10" s="363"/>
    </row>
    <row r="11" spans="1:11" x14ac:dyDescent="0.3">
      <c r="A11" s="8" t="s">
        <v>73</v>
      </c>
      <c r="B11" s="8" t="s">
        <v>73</v>
      </c>
      <c r="C11" s="8" t="s">
        <v>73</v>
      </c>
      <c r="D11" s="20" t="s">
        <v>73</v>
      </c>
      <c r="E11" s="20" t="s">
        <v>73</v>
      </c>
      <c r="F11" s="20"/>
      <c r="G11" s="20"/>
      <c r="H11" s="8"/>
    </row>
    <row r="12" spans="1:11" ht="16.2" customHeight="1" x14ac:dyDescent="0.3">
      <c r="A12" s="392" t="s">
        <v>74</v>
      </c>
      <c r="B12" s="393" t="s">
        <v>144</v>
      </c>
      <c r="C12" s="392" t="s">
        <v>75</v>
      </c>
      <c r="D12" s="392" t="s">
        <v>108</v>
      </c>
      <c r="E12" s="392" t="s">
        <v>109</v>
      </c>
      <c r="F12" s="390" t="s">
        <v>552</v>
      </c>
      <c r="G12" s="390" t="s">
        <v>443</v>
      </c>
      <c r="H12" s="390" t="s">
        <v>443</v>
      </c>
    </row>
    <row r="13" spans="1:11" ht="16.2" customHeight="1" x14ac:dyDescent="0.3">
      <c r="A13" s="392"/>
      <c r="B13" s="393"/>
      <c r="C13" s="392"/>
      <c r="D13" s="392"/>
      <c r="E13" s="392"/>
      <c r="F13" s="391"/>
      <c r="G13" s="391"/>
      <c r="H13" s="391"/>
    </row>
    <row r="14" spans="1:11" ht="31.2" x14ac:dyDescent="0.3">
      <c r="A14" s="269" t="s">
        <v>442</v>
      </c>
      <c r="B14" s="270" t="s">
        <v>207</v>
      </c>
      <c r="C14" s="270"/>
      <c r="D14" s="270"/>
      <c r="E14" s="270"/>
      <c r="F14" s="271">
        <f>F15+F52+F60+F87+F128+F166+F173+F203+F234</f>
        <v>7557400.8099999996</v>
      </c>
      <c r="G14" s="271" t="e">
        <f>G15+G52+G62+G68+G79+G89+G123+G130+G188+#REF!</f>
        <v>#REF!</v>
      </c>
      <c r="H14" s="271" t="e">
        <f>H15+H52+H62+H68+H79+H89+H123+H130+H188+#REF!</f>
        <v>#REF!</v>
      </c>
    </row>
    <row r="15" spans="1:11" x14ac:dyDescent="0.3">
      <c r="A15" s="269" t="s">
        <v>371</v>
      </c>
      <c r="B15" s="270" t="s">
        <v>207</v>
      </c>
      <c r="C15" s="270" t="s">
        <v>77</v>
      </c>
      <c r="D15" s="270"/>
      <c r="E15" s="270"/>
      <c r="F15" s="271">
        <f>F16+F22+F36+F44+F47+F41</f>
        <v>5940844.2999999998</v>
      </c>
      <c r="G15" s="271">
        <f t="shared" ref="G15:H15" si="0">G16+G22+G36+G44+G47</f>
        <v>4391623.87</v>
      </c>
      <c r="H15" s="271">
        <f t="shared" si="0"/>
        <v>4391623.87</v>
      </c>
    </row>
    <row r="16" spans="1:11" ht="46.8" x14ac:dyDescent="0.3">
      <c r="A16" s="196" t="s">
        <v>78</v>
      </c>
      <c r="B16" s="270" t="s">
        <v>207</v>
      </c>
      <c r="C16" s="270" t="s">
        <v>79</v>
      </c>
      <c r="D16" s="270"/>
      <c r="E16" s="270"/>
      <c r="F16" s="271">
        <f>F17</f>
        <v>962696</v>
      </c>
      <c r="G16" s="271">
        <f t="shared" ref="G16:H16" si="1">G18</f>
        <v>601370</v>
      </c>
      <c r="H16" s="271">
        <f t="shared" si="1"/>
        <v>601370</v>
      </c>
    </row>
    <row r="17" spans="1:8" ht="31.2" x14ac:dyDescent="0.3">
      <c r="A17" s="269" t="s">
        <v>252</v>
      </c>
      <c r="B17" s="270" t="s">
        <v>207</v>
      </c>
      <c r="C17" s="270" t="s">
        <v>79</v>
      </c>
      <c r="D17" s="270" t="s">
        <v>253</v>
      </c>
      <c r="E17" s="270"/>
      <c r="F17" s="271">
        <f>F18</f>
        <v>962696</v>
      </c>
      <c r="G17" s="271">
        <f t="shared" ref="G17:H17" si="2">G18</f>
        <v>601370</v>
      </c>
      <c r="H17" s="271">
        <f t="shared" si="2"/>
        <v>601370</v>
      </c>
    </row>
    <row r="18" spans="1:8" ht="45.6" customHeight="1" x14ac:dyDescent="0.3">
      <c r="A18" s="179" t="s">
        <v>372</v>
      </c>
      <c r="B18" s="282" t="s">
        <v>207</v>
      </c>
      <c r="C18" s="272" t="s">
        <v>79</v>
      </c>
      <c r="D18" s="272" t="s">
        <v>255</v>
      </c>
      <c r="E18" s="272" t="s">
        <v>373</v>
      </c>
      <c r="F18" s="273">
        <f>F19+F20+F21</f>
        <v>962696</v>
      </c>
      <c r="G18" s="273">
        <f t="shared" ref="G18:H18" si="3">G19+G20+G21</f>
        <v>601370</v>
      </c>
      <c r="H18" s="273">
        <f t="shared" si="3"/>
        <v>601370</v>
      </c>
    </row>
    <row r="19" spans="1:8" ht="34.5" customHeight="1" x14ac:dyDescent="0.3">
      <c r="A19" s="179" t="s">
        <v>374</v>
      </c>
      <c r="B19" s="282" t="s">
        <v>207</v>
      </c>
      <c r="C19" s="272" t="s">
        <v>79</v>
      </c>
      <c r="D19" s="272" t="s">
        <v>255</v>
      </c>
      <c r="E19" s="272" t="s">
        <v>375</v>
      </c>
      <c r="F19" s="273">
        <v>738630</v>
      </c>
      <c r="G19" s="273">
        <v>455070</v>
      </c>
      <c r="H19" s="273">
        <v>455070</v>
      </c>
    </row>
    <row r="20" spans="1:8" ht="46.8" x14ac:dyDescent="0.3">
      <c r="A20" s="179" t="s">
        <v>116</v>
      </c>
      <c r="B20" s="282" t="s">
        <v>207</v>
      </c>
      <c r="C20" s="272" t="s">
        <v>79</v>
      </c>
      <c r="D20" s="272" t="s">
        <v>255</v>
      </c>
      <c r="E20" s="272" t="s">
        <v>376</v>
      </c>
      <c r="F20" s="273">
        <v>1000</v>
      </c>
      <c r="G20" s="273">
        <v>9000</v>
      </c>
      <c r="H20" s="273">
        <v>9000</v>
      </c>
    </row>
    <row r="21" spans="1:8" ht="62.4" x14ac:dyDescent="0.3">
      <c r="A21" s="179" t="s">
        <v>227</v>
      </c>
      <c r="B21" s="282" t="s">
        <v>207</v>
      </c>
      <c r="C21" s="272" t="s">
        <v>79</v>
      </c>
      <c r="D21" s="272" t="s">
        <v>255</v>
      </c>
      <c r="E21" s="272" t="s">
        <v>377</v>
      </c>
      <c r="F21" s="273">
        <v>223066</v>
      </c>
      <c r="G21" s="273">
        <v>137300</v>
      </c>
      <c r="H21" s="273">
        <v>137300</v>
      </c>
    </row>
    <row r="22" spans="1:8" ht="66" customHeight="1" x14ac:dyDescent="0.3">
      <c r="A22" s="196" t="s">
        <v>578</v>
      </c>
      <c r="B22" s="270" t="s">
        <v>207</v>
      </c>
      <c r="C22" s="274" t="s">
        <v>81</v>
      </c>
      <c r="D22" s="274"/>
      <c r="E22" s="274"/>
      <c r="F22" s="275">
        <f>F24+F29+F32</f>
        <v>4007777.3</v>
      </c>
      <c r="G22" s="275">
        <f t="shared" ref="G22:H22" si="4">G24+G29+G32</f>
        <v>3042303.95</v>
      </c>
      <c r="H22" s="275">
        <f t="shared" si="4"/>
        <v>3042303.95</v>
      </c>
    </row>
    <row r="23" spans="1:8" ht="64.2" customHeight="1" x14ac:dyDescent="0.3">
      <c r="A23" s="269" t="s">
        <v>252</v>
      </c>
      <c r="B23" s="270" t="s">
        <v>207</v>
      </c>
      <c r="C23" s="274" t="s">
        <v>81</v>
      </c>
      <c r="D23" s="274" t="s">
        <v>253</v>
      </c>
      <c r="E23" s="274"/>
      <c r="F23" s="275">
        <f>F24+F29+F32</f>
        <v>4007777.3</v>
      </c>
      <c r="G23" s="275">
        <f t="shared" ref="G23:H23" si="5">G24+G29+G32</f>
        <v>3042303.95</v>
      </c>
      <c r="H23" s="275">
        <f t="shared" si="5"/>
        <v>3042303.95</v>
      </c>
    </row>
    <row r="24" spans="1:8" ht="31.2" x14ac:dyDescent="0.3">
      <c r="A24" s="179" t="s">
        <v>372</v>
      </c>
      <c r="B24" s="282" t="s">
        <v>207</v>
      </c>
      <c r="C24" s="272" t="s">
        <v>81</v>
      </c>
      <c r="D24" s="272" t="s">
        <v>256</v>
      </c>
      <c r="E24" s="272" t="s">
        <v>373</v>
      </c>
      <c r="F24" s="273">
        <f>F26+F27+F28</f>
        <v>3716777.3</v>
      </c>
      <c r="G24" s="273">
        <f t="shared" ref="G24:H24" si="6">G26+G27+G28</f>
        <v>2672703.9500000002</v>
      </c>
      <c r="H24" s="273">
        <f t="shared" si="6"/>
        <v>2672703.9500000002</v>
      </c>
    </row>
    <row r="25" spans="1:8" ht="31.5" hidden="1" customHeight="1" x14ac:dyDescent="0.3">
      <c r="A25" s="310" t="s">
        <v>374</v>
      </c>
      <c r="B25" s="311" t="s">
        <v>207</v>
      </c>
      <c r="C25" s="312" t="s">
        <v>81</v>
      </c>
      <c r="D25" s="312" t="s">
        <v>256</v>
      </c>
      <c r="E25" s="312" t="s">
        <v>375</v>
      </c>
      <c r="F25" s="313">
        <v>1800000</v>
      </c>
      <c r="G25" s="273">
        <v>1800000</v>
      </c>
      <c r="H25" s="273">
        <v>1800000</v>
      </c>
    </row>
    <row r="26" spans="1:8" ht="34.5" customHeight="1" x14ac:dyDescent="0.3">
      <c r="A26" s="179" t="s">
        <v>374</v>
      </c>
      <c r="B26" s="282" t="s">
        <v>207</v>
      </c>
      <c r="C26" s="272" t="s">
        <v>81</v>
      </c>
      <c r="D26" s="272" t="s">
        <v>256</v>
      </c>
      <c r="E26" s="272" t="s">
        <v>375</v>
      </c>
      <c r="F26" s="273">
        <v>2991387.3</v>
      </c>
      <c r="G26" s="273">
        <v>2052703.95</v>
      </c>
      <c r="H26" s="273">
        <v>2052703.95</v>
      </c>
    </row>
    <row r="27" spans="1:8" ht="46.8" x14ac:dyDescent="0.3">
      <c r="A27" s="179" t="s">
        <v>116</v>
      </c>
      <c r="B27" s="282" t="s">
        <v>207</v>
      </c>
      <c r="C27" s="272" t="s">
        <v>81</v>
      </c>
      <c r="D27" s="272" t="s">
        <v>256</v>
      </c>
      <c r="E27" s="272" t="s">
        <v>376</v>
      </c>
      <c r="F27" s="273">
        <v>3000</v>
      </c>
      <c r="G27" s="273">
        <v>11000</v>
      </c>
      <c r="H27" s="273">
        <v>11000</v>
      </c>
    </row>
    <row r="28" spans="1:8" ht="62.4" x14ac:dyDescent="0.3">
      <c r="A28" s="179" t="s">
        <v>227</v>
      </c>
      <c r="B28" s="282" t="s">
        <v>207</v>
      </c>
      <c r="C28" s="272" t="s">
        <v>81</v>
      </c>
      <c r="D28" s="272" t="s">
        <v>256</v>
      </c>
      <c r="E28" s="272" t="s">
        <v>377</v>
      </c>
      <c r="F28" s="273">
        <v>722390</v>
      </c>
      <c r="G28" s="273">
        <v>609000</v>
      </c>
      <c r="H28" s="273">
        <v>609000</v>
      </c>
    </row>
    <row r="29" spans="1:8" ht="31.2" x14ac:dyDescent="0.3">
      <c r="A29" s="179" t="s">
        <v>378</v>
      </c>
      <c r="B29" s="282" t="s">
        <v>207</v>
      </c>
      <c r="C29" s="272" t="s">
        <v>81</v>
      </c>
      <c r="D29" s="272" t="s">
        <v>259</v>
      </c>
      <c r="E29" s="272" t="s">
        <v>249</v>
      </c>
      <c r="F29" s="273">
        <f>F30+F31</f>
        <v>275000</v>
      </c>
      <c r="G29" s="273">
        <f t="shared" ref="G29:H29" si="7">G30</f>
        <v>310600</v>
      </c>
      <c r="H29" s="273">
        <f t="shared" si="7"/>
        <v>310600</v>
      </c>
    </row>
    <row r="30" spans="1:8" s="146" customFormat="1" ht="24.6" customHeight="1" x14ac:dyDescent="0.3">
      <c r="A30" s="179" t="s">
        <v>448</v>
      </c>
      <c r="B30" s="282" t="s">
        <v>207</v>
      </c>
      <c r="C30" s="272" t="s">
        <v>81</v>
      </c>
      <c r="D30" s="272" t="s">
        <v>259</v>
      </c>
      <c r="E30" s="272" t="s">
        <v>380</v>
      </c>
      <c r="F30" s="273">
        <v>215000</v>
      </c>
      <c r="G30" s="273">
        <v>310600</v>
      </c>
      <c r="H30" s="273">
        <v>310600</v>
      </c>
    </row>
    <row r="31" spans="1:8" s="146" customFormat="1" ht="24.6" customHeight="1" x14ac:dyDescent="0.3">
      <c r="A31" s="179" t="s">
        <v>490</v>
      </c>
      <c r="B31" s="282" t="s">
        <v>207</v>
      </c>
      <c r="C31" s="272" t="s">
        <v>491</v>
      </c>
      <c r="D31" s="272" t="s">
        <v>259</v>
      </c>
      <c r="E31" s="272" t="s">
        <v>492</v>
      </c>
      <c r="F31" s="273">
        <v>60000</v>
      </c>
      <c r="G31" s="273"/>
      <c r="H31" s="273"/>
    </row>
    <row r="32" spans="1:8" ht="34.5" customHeight="1" x14ac:dyDescent="0.3">
      <c r="A32" s="235" t="s">
        <v>261</v>
      </c>
      <c r="B32" s="282" t="s">
        <v>207</v>
      </c>
      <c r="C32" s="272" t="s">
        <v>81</v>
      </c>
      <c r="D32" s="272" t="s">
        <v>259</v>
      </c>
      <c r="E32" s="272" t="s">
        <v>381</v>
      </c>
      <c r="F32" s="273">
        <f>F33+F34+F35</f>
        <v>16000</v>
      </c>
      <c r="G32" s="273">
        <f t="shared" ref="G32:H32" si="8">G33+G34+G35</f>
        <v>59000</v>
      </c>
      <c r="H32" s="273">
        <f t="shared" si="8"/>
        <v>59000</v>
      </c>
    </row>
    <row r="33" spans="1:8" ht="34.5" customHeight="1" x14ac:dyDescent="0.3">
      <c r="A33" s="197" t="s">
        <v>234</v>
      </c>
      <c r="B33" s="282" t="s">
        <v>207</v>
      </c>
      <c r="C33" s="272" t="s">
        <v>81</v>
      </c>
      <c r="D33" s="272" t="s">
        <v>259</v>
      </c>
      <c r="E33" s="272" t="s">
        <v>444</v>
      </c>
      <c r="F33" s="273">
        <v>0</v>
      </c>
      <c r="G33" s="273">
        <v>50000</v>
      </c>
      <c r="H33" s="273">
        <v>50000</v>
      </c>
    </row>
    <row r="34" spans="1:8" x14ac:dyDescent="0.3">
      <c r="A34" s="179" t="s">
        <v>445</v>
      </c>
      <c r="B34" s="282" t="s">
        <v>207</v>
      </c>
      <c r="C34" s="272" t="s">
        <v>81</v>
      </c>
      <c r="D34" s="272" t="s">
        <v>259</v>
      </c>
      <c r="E34" s="272" t="s">
        <v>383</v>
      </c>
      <c r="F34" s="273">
        <v>10000</v>
      </c>
      <c r="G34" s="273">
        <v>6000</v>
      </c>
      <c r="H34" s="273">
        <v>6000</v>
      </c>
    </row>
    <row r="35" spans="1:8" x14ac:dyDescent="0.3">
      <c r="A35" s="179" t="s">
        <v>228</v>
      </c>
      <c r="B35" s="282" t="s">
        <v>207</v>
      </c>
      <c r="C35" s="272" t="s">
        <v>81</v>
      </c>
      <c r="D35" s="272" t="s">
        <v>259</v>
      </c>
      <c r="E35" s="272" t="s">
        <v>384</v>
      </c>
      <c r="F35" s="273">
        <v>6000</v>
      </c>
      <c r="G35" s="273">
        <v>3000</v>
      </c>
      <c r="H35" s="273">
        <v>3000</v>
      </c>
    </row>
    <row r="36" spans="1:8" ht="62.25" customHeight="1" x14ac:dyDescent="0.3">
      <c r="A36" s="198" t="s">
        <v>82</v>
      </c>
      <c r="B36" s="270" t="s">
        <v>207</v>
      </c>
      <c r="C36" s="276" t="s">
        <v>83</v>
      </c>
      <c r="D36" s="276"/>
      <c r="E36" s="276"/>
      <c r="F36" s="277">
        <f>F38+F40</f>
        <v>959671</v>
      </c>
      <c r="G36" s="277">
        <f t="shared" ref="G36:H36" si="9">G37+G39</f>
        <v>644249.92000000004</v>
      </c>
      <c r="H36" s="277">
        <f t="shared" si="9"/>
        <v>644249.92000000004</v>
      </c>
    </row>
    <row r="37" spans="1:8" x14ac:dyDescent="0.3">
      <c r="A37" s="203" t="s">
        <v>325</v>
      </c>
      <c r="B37" s="282" t="s">
        <v>207</v>
      </c>
      <c r="C37" s="278" t="s">
        <v>83</v>
      </c>
      <c r="D37" s="278" t="s">
        <v>328</v>
      </c>
      <c r="E37" s="278" t="s">
        <v>326</v>
      </c>
      <c r="F37" s="279">
        <f>F38</f>
        <v>36196</v>
      </c>
      <c r="G37" s="279">
        <f t="shared" ref="G37:H37" si="10">G38</f>
        <v>17187.419999999998</v>
      </c>
      <c r="H37" s="279">
        <f t="shared" si="10"/>
        <v>17187.419999999998</v>
      </c>
    </row>
    <row r="38" spans="1:8" x14ac:dyDescent="0.3">
      <c r="A38" s="203" t="s">
        <v>22</v>
      </c>
      <c r="B38" s="282" t="s">
        <v>207</v>
      </c>
      <c r="C38" s="278" t="s">
        <v>83</v>
      </c>
      <c r="D38" s="278" t="s">
        <v>328</v>
      </c>
      <c r="E38" s="278" t="s">
        <v>385</v>
      </c>
      <c r="F38" s="279">
        <v>36196</v>
      </c>
      <c r="G38" s="279">
        <v>17187.419999999998</v>
      </c>
      <c r="H38" s="279">
        <v>17187.419999999998</v>
      </c>
    </row>
    <row r="39" spans="1:8" x14ac:dyDescent="0.3">
      <c r="A39" s="203" t="s">
        <v>325</v>
      </c>
      <c r="B39" s="282" t="s">
        <v>207</v>
      </c>
      <c r="C39" s="278" t="s">
        <v>83</v>
      </c>
      <c r="D39" s="278" t="s">
        <v>550</v>
      </c>
      <c r="E39" s="278" t="s">
        <v>326</v>
      </c>
      <c r="F39" s="279">
        <f>F40</f>
        <v>923475</v>
      </c>
      <c r="G39" s="279">
        <f t="shared" ref="G39:H39" si="11">G40</f>
        <v>627062.5</v>
      </c>
      <c r="H39" s="279">
        <f t="shared" si="11"/>
        <v>627062.5</v>
      </c>
    </row>
    <row r="40" spans="1:8" ht="29.25" customHeight="1" x14ac:dyDescent="0.3">
      <c r="A40" s="203" t="s">
        <v>22</v>
      </c>
      <c r="B40" s="282" t="s">
        <v>207</v>
      </c>
      <c r="C40" s="278" t="s">
        <v>83</v>
      </c>
      <c r="D40" s="278" t="s">
        <v>550</v>
      </c>
      <c r="E40" s="278" t="s">
        <v>385</v>
      </c>
      <c r="F40" s="279">
        <v>923475</v>
      </c>
      <c r="G40" s="279">
        <v>627062.5</v>
      </c>
      <c r="H40" s="279">
        <v>627062.5</v>
      </c>
    </row>
    <row r="41" spans="1:8" ht="31.2" x14ac:dyDescent="0.3">
      <c r="A41" s="287" t="s">
        <v>205</v>
      </c>
      <c r="B41" s="284" t="s">
        <v>207</v>
      </c>
      <c r="C41" s="276" t="s">
        <v>206</v>
      </c>
      <c r="D41" s="276"/>
      <c r="E41" s="276"/>
      <c r="F41" s="277">
        <f>F42</f>
        <v>0</v>
      </c>
      <c r="G41" s="279"/>
      <c r="H41" s="279"/>
    </row>
    <row r="42" spans="1:8" x14ac:dyDescent="0.3">
      <c r="A42" s="203" t="s">
        <v>22</v>
      </c>
      <c r="B42" s="282" t="s">
        <v>207</v>
      </c>
      <c r="C42" s="278" t="s">
        <v>206</v>
      </c>
      <c r="D42" s="278" t="s">
        <v>522</v>
      </c>
      <c r="E42" s="278" t="s">
        <v>262</v>
      </c>
      <c r="F42" s="279">
        <v>0</v>
      </c>
      <c r="G42" s="279"/>
      <c r="H42" s="279"/>
    </row>
    <row r="43" spans="1:8" ht="18" customHeight="1" x14ac:dyDescent="0.3">
      <c r="A43" s="203" t="s">
        <v>489</v>
      </c>
      <c r="B43" s="282" t="s">
        <v>207</v>
      </c>
      <c r="C43" s="278" t="s">
        <v>206</v>
      </c>
      <c r="D43" s="278" t="s">
        <v>522</v>
      </c>
      <c r="E43" s="278" t="s">
        <v>493</v>
      </c>
      <c r="F43" s="279">
        <v>0</v>
      </c>
      <c r="G43" s="279"/>
      <c r="H43" s="279"/>
    </row>
    <row r="44" spans="1:8" x14ac:dyDescent="0.3">
      <c r="A44" s="240" t="s">
        <v>84</v>
      </c>
      <c r="B44" s="270" t="s">
        <v>207</v>
      </c>
      <c r="C44" s="265" t="s">
        <v>85</v>
      </c>
      <c r="D44" s="265"/>
      <c r="E44" s="265"/>
      <c r="F44" s="267">
        <f>F46</f>
        <v>5000</v>
      </c>
      <c r="G44" s="267">
        <f t="shared" ref="G44:H44" si="12">G46</f>
        <v>3000</v>
      </c>
      <c r="H44" s="267">
        <f t="shared" si="12"/>
        <v>3000</v>
      </c>
    </row>
    <row r="45" spans="1:8" ht="31.2" x14ac:dyDescent="0.3">
      <c r="A45" s="264" t="s">
        <v>447</v>
      </c>
      <c r="B45" s="270" t="s">
        <v>207</v>
      </c>
      <c r="C45" s="265" t="s">
        <v>85</v>
      </c>
      <c r="D45" s="265" t="s">
        <v>446</v>
      </c>
      <c r="E45" s="262" t="s">
        <v>262</v>
      </c>
      <c r="F45" s="263">
        <f>F46</f>
        <v>5000</v>
      </c>
      <c r="G45" s="263">
        <f t="shared" ref="G45:H45" si="13">G46</f>
        <v>3000</v>
      </c>
      <c r="H45" s="263">
        <f t="shared" si="13"/>
        <v>3000</v>
      </c>
    </row>
    <row r="46" spans="1:8" x14ac:dyDescent="0.3">
      <c r="A46" s="170" t="s">
        <v>122</v>
      </c>
      <c r="B46" s="282" t="s">
        <v>207</v>
      </c>
      <c r="C46" s="262" t="s">
        <v>85</v>
      </c>
      <c r="D46" s="262" t="s">
        <v>446</v>
      </c>
      <c r="E46" s="262" t="s">
        <v>386</v>
      </c>
      <c r="F46" s="263">
        <v>5000</v>
      </c>
      <c r="G46" s="263">
        <v>3000</v>
      </c>
      <c r="H46" s="263">
        <v>3000</v>
      </c>
    </row>
    <row r="47" spans="1:8" x14ac:dyDescent="0.3">
      <c r="A47" s="240" t="s">
        <v>214</v>
      </c>
      <c r="B47" s="270" t="s">
        <v>207</v>
      </c>
      <c r="C47" s="265" t="s">
        <v>211</v>
      </c>
      <c r="D47" s="265"/>
      <c r="E47" s="265"/>
      <c r="F47" s="267">
        <f>F48+F50</f>
        <v>5700</v>
      </c>
      <c r="G47" s="267">
        <f t="shared" ref="G47:H47" si="14">G48+G50</f>
        <v>100700</v>
      </c>
      <c r="H47" s="267">
        <f t="shared" si="14"/>
        <v>100700</v>
      </c>
    </row>
    <row r="48" spans="1:8" ht="31.2" x14ac:dyDescent="0.3">
      <c r="A48" s="170" t="s">
        <v>378</v>
      </c>
      <c r="B48" s="282" t="s">
        <v>207</v>
      </c>
      <c r="C48" s="262" t="s">
        <v>211</v>
      </c>
      <c r="D48" s="262" t="s">
        <v>494</v>
      </c>
      <c r="E48" s="262" t="s">
        <v>249</v>
      </c>
      <c r="F48" s="263">
        <v>700</v>
      </c>
      <c r="G48" s="263">
        <v>700</v>
      </c>
      <c r="H48" s="263">
        <v>700</v>
      </c>
    </row>
    <row r="49" spans="1:8" x14ac:dyDescent="0.3">
      <c r="A49" s="203" t="s">
        <v>448</v>
      </c>
      <c r="B49" s="282" t="s">
        <v>207</v>
      </c>
      <c r="C49" s="262" t="s">
        <v>211</v>
      </c>
      <c r="D49" s="262" t="s">
        <v>494</v>
      </c>
      <c r="E49" s="262" t="s">
        <v>380</v>
      </c>
      <c r="F49" s="263">
        <v>700</v>
      </c>
      <c r="G49" s="263">
        <v>700</v>
      </c>
      <c r="H49" s="263">
        <v>700</v>
      </c>
    </row>
    <row r="50" spans="1:8" ht="31.2" x14ac:dyDescent="0.3">
      <c r="A50" s="170" t="s">
        <v>378</v>
      </c>
      <c r="B50" s="282" t="s">
        <v>207</v>
      </c>
      <c r="C50" s="262" t="s">
        <v>211</v>
      </c>
      <c r="D50" s="262" t="s">
        <v>351</v>
      </c>
      <c r="E50" s="262" t="s">
        <v>249</v>
      </c>
      <c r="F50" s="263">
        <v>5000</v>
      </c>
      <c r="G50" s="263">
        <f t="shared" ref="G50:H50" si="15">G51</f>
        <v>100000</v>
      </c>
      <c r="H50" s="263">
        <f t="shared" si="15"/>
        <v>100000</v>
      </c>
    </row>
    <row r="51" spans="1:8" x14ac:dyDescent="0.3">
      <c r="A51" s="203" t="s">
        <v>448</v>
      </c>
      <c r="B51" s="282" t="s">
        <v>207</v>
      </c>
      <c r="C51" s="262" t="s">
        <v>211</v>
      </c>
      <c r="D51" s="262" t="s">
        <v>351</v>
      </c>
      <c r="E51" s="262" t="s">
        <v>380</v>
      </c>
      <c r="F51" s="263">
        <v>5000</v>
      </c>
      <c r="G51" s="263">
        <v>100000</v>
      </c>
      <c r="H51" s="263">
        <v>100000</v>
      </c>
    </row>
    <row r="52" spans="1:8" ht="24.75" customHeight="1" x14ac:dyDescent="0.3">
      <c r="A52" s="196" t="s">
        <v>138</v>
      </c>
      <c r="B52" s="270" t="s">
        <v>207</v>
      </c>
      <c r="C52" s="276" t="s">
        <v>137</v>
      </c>
      <c r="D52" s="276"/>
      <c r="E52" s="276"/>
      <c r="F52" s="277">
        <f>F53</f>
        <v>209800</v>
      </c>
      <c r="G52" s="277">
        <f t="shared" ref="G52:H52" si="16">G53</f>
        <v>126100</v>
      </c>
      <c r="H52" s="277">
        <f t="shared" si="16"/>
        <v>126100</v>
      </c>
    </row>
    <row r="53" spans="1:8" ht="54.6" customHeight="1" x14ac:dyDescent="0.3">
      <c r="A53" s="326" t="s">
        <v>544</v>
      </c>
      <c r="B53" s="270" t="s">
        <v>207</v>
      </c>
      <c r="C53" s="276" t="s">
        <v>137</v>
      </c>
      <c r="D53" s="276" t="s">
        <v>497</v>
      </c>
      <c r="E53" s="276"/>
      <c r="F53" s="277">
        <f>F54+F58</f>
        <v>209800</v>
      </c>
      <c r="G53" s="277">
        <f t="shared" ref="G53:H53" si="17">G54+G58</f>
        <v>126100</v>
      </c>
      <c r="H53" s="277">
        <f t="shared" si="17"/>
        <v>126100</v>
      </c>
    </row>
    <row r="54" spans="1:8" ht="38.25" customHeight="1" x14ac:dyDescent="0.3">
      <c r="A54" s="234" t="s">
        <v>449</v>
      </c>
      <c r="B54" s="282" t="s">
        <v>207</v>
      </c>
      <c r="C54" s="262" t="s">
        <v>137</v>
      </c>
      <c r="D54" s="262" t="s">
        <v>487</v>
      </c>
      <c r="E54" s="262" t="s">
        <v>373</v>
      </c>
      <c r="F54" s="263">
        <f>F55+F56+F57</f>
        <v>206112</v>
      </c>
      <c r="G54" s="263">
        <f t="shared" ref="G54:H54" si="18">G55+G56+G57</f>
        <v>119210</v>
      </c>
      <c r="H54" s="263">
        <f t="shared" si="18"/>
        <v>119210</v>
      </c>
    </row>
    <row r="55" spans="1:8" ht="31.2" x14ac:dyDescent="0.3">
      <c r="A55" s="203" t="s">
        <v>374</v>
      </c>
      <c r="B55" s="282" t="s">
        <v>207</v>
      </c>
      <c r="C55" s="262" t="s">
        <v>137</v>
      </c>
      <c r="D55" s="262" t="s">
        <v>487</v>
      </c>
      <c r="E55" s="262" t="s">
        <v>375</v>
      </c>
      <c r="F55" s="263">
        <v>156000</v>
      </c>
      <c r="G55" s="263">
        <v>91710</v>
      </c>
      <c r="H55" s="263">
        <v>91710</v>
      </c>
    </row>
    <row r="56" spans="1:8" ht="46.8" x14ac:dyDescent="0.3">
      <c r="A56" s="203" t="s">
        <v>116</v>
      </c>
      <c r="B56" s="282" t="s">
        <v>207</v>
      </c>
      <c r="C56" s="262" t="s">
        <v>137</v>
      </c>
      <c r="D56" s="262" t="s">
        <v>487</v>
      </c>
      <c r="E56" s="262" t="s">
        <v>376</v>
      </c>
      <c r="F56" s="263">
        <v>3000</v>
      </c>
      <c r="G56" s="263">
        <v>0</v>
      </c>
      <c r="H56" s="263">
        <v>0</v>
      </c>
    </row>
    <row r="57" spans="1:8" ht="62.4" customHeight="1" x14ac:dyDescent="0.3">
      <c r="A57" s="203" t="s">
        <v>227</v>
      </c>
      <c r="B57" s="282" t="s">
        <v>207</v>
      </c>
      <c r="C57" s="262" t="s">
        <v>137</v>
      </c>
      <c r="D57" s="262" t="s">
        <v>487</v>
      </c>
      <c r="E57" s="262" t="s">
        <v>377</v>
      </c>
      <c r="F57" s="263">
        <v>47112</v>
      </c>
      <c r="G57" s="263">
        <v>27500</v>
      </c>
      <c r="H57" s="263">
        <v>27500</v>
      </c>
    </row>
    <row r="58" spans="1:8" ht="32.4" customHeight="1" x14ac:dyDescent="0.3">
      <c r="A58" s="170" t="s">
        <v>378</v>
      </c>
      <c r="B58" s="282" t="s">
        <v>207</v>
      </c>
      <c r="C58" s="262" t="s">
        <v>137</v>
      </c>
      <c r="D58" s="262" t="s">
        <v>487</v>
      </c>
      <c r="E58" s="262" t="s">
        <v>249</v>
      </c>
      <c r="F58" s="263">
        <v>3688</v>
      </c>
      <c r="G58" s="263">
        <f t="shared" ref="G58:H58" si="19">G59</f>
        <v>6890</v>
      </c>
      <c r="H58" s="263">
        <f t="shared" si="19"/>
        <v>6890</v>
      </c>
    </row>
    <row r="59" spans="1:8" ht="27" customHeight="1" x14ac:dyDescent="0.3">
      <c r="A59" s="203" t="s">
        <v>235</v>
      </c>
      <c r="B59" s="282" t="s">
        <v>207</v>
      </c>
      <c r="C59" s="262" t="s">
        <v>137</v>
      </c>
      <c r="D59" s="262" t="s">
        <v>487</v>
      </c>
      <c r="E59" s="262" t="s">
        <v>380</v>
      </c>
      <c r="F59" s="263">
        <v>9529</v>
      </c>
      <c r="G59" s="263">
        <v>6890</v>
      </c>
      <c r="H59" s="263">
        <v>6890</v>
      </c>
    </row>
    <row r="60" spans="1:8" ht="39.75" customHeight="1" x14ac:dyDescent="0.3">
      <c r="A60" s="196" t="s">
        <v>86</v>
      </c>
      <c r="B60" s="270" t="s">
        <v>207</v>
      </c>
      <c r="C60" s="265" t="s">
        <v>87</v>
      </c>
      <c r="D60" s="262"/>
      <c r="E60" s="262"/>
      <c r="F60" s="267">
        <f>F61+F67</f>
        <v>6000</v>
      </c>
      <c r="G60" s="267" t="e">
        <f>G61+G67</f>
        <v>#REF!</v>
      </c>
      <c r="H60" s="267" t="e">
        <f>H61+H67</f>
        <v>#REF!</v>
      </c>
    </row>
    <row r="61" spans="1:8" ht="41.25" customHeight="1" x14ac:dyDescent="0.3">
      <c r="A61" s="238" t="s">
        <v>263</v>
      </c>
      <c r="B61" s="270" t="s">
        <v>207</v>
      </c>
      <c r="C61" s="265" t="s">
        <v>89</v>
      </c>
      <c r="D61" s="265" t="s">
        <v>387</v>
      </c>
      <c r="E61" s="265"/>
      <c r="F61" s="267">
        <f>F62</f>
        <v>1000</v>
      </c>
      <c r="G61" s="267" t="e">
        <f>#REF!+G62+#REF!</f>
        <v>#REF!</v>
      </c>
      <c r="H61" s="267" t="e">
        <f>#REF!+H62+#REF!</f>
        <v>#REF!</v>
      </c>
    </row>
    <row r="62" spans="1:8" s="146" customFormat="1" ht="31.2" x14ac:dyDescent="0.3">
      <c r="A62" s="291" t="s">
        <v>265</v>
      </c>
      <c r="B62" s="292" t="s">
        <v>207</v>
      </c>
      <c r="C62" s="293" t="s">
        <v>89</v>
      </c>
      <c r="D62" s="293" t="s">
        <v>266</v>
      </c>
      <c r="E62" s="293"/>
      <c r="F62" s="294">
        <f>F65</f>
        <v>1000</v>
      </c>
      <c r="G62" s="267">
        <f t="shared" ref="G62:H62" si="20">G65</f>
        <v>2000</v>
      </c>
      <c r="H62" s="267">
        <f t="shared" si="20"/>
        <v>2000</v>
      </c>
    </row>
    <row r="63" spans="1:8" ht="51" customHeight="1" x14ac:dyDescent="0.3">
      <c r="A63" s="295" t="s">
        <v>450</v>
      </c>
      <c r="B63" s="296" t="s">
        <v>207</v>
      </c>
      <c r="C63" s="297" t="s">
        <v>89</v>
      </c>
      <c r="D63" s="297" t="s">
        <v>388</v>
      </c>
      <c r="E63" s="297"/>
      <c r="F63" s="298">
        <f>F65</f>
        <v>1000</v>
      </c>
      <c r="G63" s="263">
        <f t="shared" ref="G63:H63" si="21">G65</f>
        <v>2000</v>
      </c>
      <c r="H63" s="263">
        <f t="shared" si="21"/>
        <v>2000</v>
      </c>
    </row>
    <row r="64" spans="1:8" ht="62.4" x14ac:dyDescent="0.3">
      <c r="A64" s="201" t="s">
        <v>341</v>
      </c>
      <c r="B64" s="296" t="s">
        <v>207</v>
      </c>
      <c r="C64" s="297" t="s">
        <v>89</v>
      </c>
      <c r="D64" s="297" t="s">
        <v>267</v>
      </c>
      <c r="E64" s="297"/>
      <c r="F64" s="298">
        <f>F65</f>
        <v>1000</v>
      </c>
      <c r="G64" s="263">
        <f t="shared" ref="G64:H65" si="22">G65</f>
        <v>2000</v>
      </c>
      <c r="H64" s="263">
        <f t="shared" si="22"/>
        <v>2000</v>
      </c>
    </row>
    <row r="65" spans="1:8" ht="31.2" x14ac:dyDescent="0.3">
      <c r="A65" s="299" t="s">
        <v>260</v>
      </c>
      <c r="B65" s="296" t="s">
        <v>207</v>
      </c>
      <c r="C65" s="297" t="s">
        <v>89</v>
      </c>
      <c r="D65" s="297" t="s">
        <v>267</v>
      </c>
      <c r="E65" s="297" t="s">
        <v>249</v>
      </c>
      <c r="F65" s="298">
        <f>F66</f>
        <v>1000</v>
      </c>
      <c r="G65" s="263">
        <f t="shared" si="22"/>
        <v>2000</v>
      </c>
      <c r="H65" s="263">
        <f t="shared" si="22"/>
        <v>2000</v>
      </c>
    </row>
    <row r="66" spans="1:8" x14ac:dyDescent="0.3">
      <c r="A66" s="299" t="s">
        <v>235</v>
      </c>
      <c r="B66" s="296" t="s">
        <v>207</v>
      </c>
      <c r="C66" s="297" t="s">
        <v>89</v>
      </c>
      <c r="D66" s="297" t="s">
        <v>267</v>
      </c>
      <c r="E66" s="297" t="s">
        <v>380</v>
      </c>
      <c r="F66" s="298">
        <v>1000</v>
      </c>
      <c r="G66" s="263">
        <v>2000</v>
      </c>
      <c r="H66" s="263">
        <v>2000</v>
      </c>
    </row>
    <row r="67" spans="1:8" ht="41.25" customHeight="1" x14ac:dyDescent="0.3">
      <c r="A67" s="238" t="s">
        <v>263</v>
      </c>
      <c r="B67" s="270" t="s">
        <v>207</v>
      </c>
      <c r="C67" s="265" t="s">
        <v>91</v>
      </c>
      <c r="D67" s="265" t="s">
        <v>387</v>
      </c>
      <c r="E67" s="265"/>
      <c r="F67" s="267">
        <f>F68+F82</f>
        <v>5000</v>
      </c>
      <c r="G67" s="267">
        <f t="shared" ref="G67:H67" si="23">G68</f>
        <v>23600</v>
      </c>
      <c r="H67" s="267">
        <f t="shared" si="23"/>
        <v>23600</v>
      </c>
    </row>
    <row r="68" spans="1:8" ht="36" customHeight="1" x14ac:dyDescent="0.3">
      <c r="A68" s="28" t="s">
        <v>268</v>
      </c>
      <c r="B68" s="270" t="s">
        <v>207</v>
      </c>
      <c r="C68" s="265" t="s">
        <v>91</v>
      </c>
      <c r="D68" s="265" t="s">
        <v>269</v>
      </c>
      <c r="E68" s="265"/>
      <c r="F68" s="267">
        <f>F69+F75</f>
        <v>2000</v>
      </c>
      <c r="G68" s="267">
        <f t="shared" ref="G68:H68" si="24">G69+G75</f>
        <v>23600</v>
      </c>
      <c r="H68" s="267">
        <f t="shared" si="24"/>
        <v>23600</v>
      </c>
    </row>
    <row r="69" spans="1:8" ht="36" hidden="1" customHeight="1" thickBot="1" x14ac:dyDescent="0.35">
      <c r="A69" s="203" t="s">
        <v>389</v>
      </c>
      <c r="B69" s="270" t="s">
        <v>207</v>
      </c>
      <c r="C69" s="262" t="s">
        <v>91</v>
      </c>
      <c r="D69" s="262" t="s">
        <v>390</v>
      </c>
      <c r="E69" s="262"/>
      <c r="F69" s="263">
        <f>F70+F73</f>
        <v>0</v>
      </c>
      <c r="G69" s="263">
        <f t="shared" ref="G69:H69" si="25">G70+G73</f>
        <v>0</v>
      </c>
      <c r="H69" s="263">
        <f t="shared" si="25"/>
        <v>0</v>
      </c>
    </row>
    <row r="70" spans="1:8" ht="36" hidden="1" customHeight="1" thickBot="1" x14ac:dyDescent="0.35">
      <c r="A70" s="170" t="s">
        <v>391</v>
      </c>
      <c r="B70" s="270" t="s">
        <v>207</v>
      </c>
      <c r="C70" s="262" t="s">
        <v>91</v>
      </c>
      <c r="D70" s="262" t="s">
        <v>392</v>
      </c>
      <c r="E70" s="262" t="s">
        <v>248</v>
      </c>
      <c r="F70" s="263">
        <f>F71+F72</f>
        <v>0</v>
      </c>
      <c r="G70" s="263">
        <f t="shared" ref="G70:H70" si="26">G71+G72</f>
        <v>0</v>
      </c>
      <c r="H70" s="263">
        <f t="shared" si="26"/>
        <v>0</v>
      </c>
    </row>
    <row r="71" spans="1:8" ht="36" hidden="1" customHeight="1" thickBot="1" x14ac:dyDescent="0.35">
      <c r="A71" s="203" t="s">
        <v>393</v>
      </c>
      <c r="B71" s="270" t="s">
        <v>207</v>
      </c>
      <c r="C71" s="262" t="s">
        <v>91</v>
      </c>
      <c r="D71" s="262" t="s">
        <v>392</v>
      </c>
      <c r="E71" s="262" t="s">
        <v>394</v>
      </c>
      <c r="F71" s="263"/>
      <c r="G71" s="263"/>
      <c r="H71" s="263"/>
    </row>
    <row r="72" spans="1:8" ht="36" hidden="1" customHeight="1" thickBot="1" x14ac:dyDescent="0.35">
      <c r="A72" s="203" t="s">
        <v>395</v>
      </c>
      <c r="B72" s="270" t="s">
        <v>207</v>
      </c>
      <c r="C72" s="262" t="s">
        <v>91</v>
      </c>
      <c r="D72" s="262" t="s">
        <v>392</v>
      </c>
      <c r="E72" s="262" t="s">
        <v>396</v>
      </c>
      <c r="F72" s="263"/>
      <c r="G72" s="263"/>
      <c r="H72" s="263"/>
    </row>
    <row r="73" spans="1:8" ht="36" hidden="1" customHeight="1" thickBot="1" x14ac:dyDescent="0.35">
      <c r="A73" s="170" t="s">
        <v>260</v>
      </c>
      <c r="B73" s="270" t="s">
        <v>207</v>
      </c>
      <c r="C73" s="262" t="s">
        <v>91</v>
      </c>
      <c r="D73" s="262" t="s">
        <v>397</v>
      </c>
      <c r="E73" s="262" t="s">
        <v>249</v>
      </c>
      <c r="F73" s="263">
        <f>F74</f>
        <v>0</v>
      </c>
      <c r="G73" s="263">
        <f t="shared" ref="G73:H73" si="27">G74</f>
        <v>0</v>
      </c>
      <c r="H73" s="263">
        <f t="shared" si="27"/>
        <v>0</v>
      </c>
    </row>
    <row r="74" spans="1:8" ht="36" hidden="1" customHeight="1" thickBot="1" x14ac:dyDescent="0.35">
      <c r="A74" s="203" t="s">
        <v>379</v>
      </c>
      <c r="B74" s="270" t="s">
        <v>207</v>
      </c>
      <c r="C74" s="262" t="s">
        <v>91</v>
      </c>
      <c r="D74" s="262" t="s">
        <v>397</v>
      </c>
      <c r="E74" s="262" t="s">
        <v>380</v>
      </c>
      <c r="F74" s="263"/>
      <c r="G74" s="263"/>
      <c r="H74" s="263"/>
    </row>
    <row r="75" spans="1:8" ht="57" customHeight="1" x14ac:dyDescent="0.3">
      <c r="A75" s="204" t="s">
        <v>398</v>
      </c>
      <c r="B75" s="282" t="s">
        <v>207</v>
      </c>
      <c r="C75" s="262" t="s">
        <v>91</v>
      </c>
      <c r="D75" s="262" t="s">
        <v>399</v>
      </c>
      <c r="E75" s="262"/>
      <c r="F75" s="263">
        <f>F77</f>
        <v>2000</v>
      </c>
      <c r="G75" s="263">
        <f t="shared" ref="G75:H75" si="28">G77</f>
        <v>23600</v>
      </c>
      <c r="H75" s="263">
        <f t="shared" si="28"/>
        <v>23600</v>
      </c>
    </row>
    <row r="76" spans="1:8" ht="78" customHeight="1" x14ac:dyDescent="0.3">
      <c r="A76" s="201" t="s">
        <v>341</v>
      </c>
      <c r="B76" s="282" t="s">
        <v>207</v>
      </c>
      <c r="C76" s="262" t="s">
        <v>91</v>
      </c>
      <c r="D76" s="262" t="s">
        <v>271</v>
      </c>
      <c r="E76" s="262"/>
      <c r="F76" s="263">
        <f>F77</f>
        <v>2000</v>
      </c>
      <c r="G76" s="263">
        <f t="shared" ref="G76:H77" si="29">G77</f>
        <v>23600</v>
      </c>
      <c r="H76" s="263">
        <f t="shared" si="29"/>
        <v>23600</v>
      </c>
    </row>
    <row r="77" spans="1:8" ht="36" customHeight="1" x14ac:dyDescent="0.3">
      <c r="A77" s="170" t="s">
        <v>260</v>
      </c>
      <c r="B77" s="282" t="s">
        <v>207</v>
      </c>
      <c r="C77" s="262" t="s">
        <v>91</v>
      </c>
      <c r="D77" s="262" t="s">
        <v>271</v>
      </c>
      <c r="E77" s="262" t="s">
        <v>249</v>
      </c>
      <c r="F77" s="263">
        <v>2000</v>
      </c>
      <c r="G77" s="263">
        <f t="shared" si="29"/>
        <v>23600</v>
      </c>
      <c r="H77" s="263">
        <f t="shared" si="29"/>
        <v>23600</v>
      </c>
    </row>
    <row r="78" spans="1:8" ht="36" customHeight="1" x14ac:dyDescent="0.3">
      <c r="A78" s="203" t="s">
        <v>235</v>
      </c>
      <c r="B78" s="282" t="s">
        <v>207</v>
      </c>
      <c r="C78" s="262" t="s">
        <v>91</v>
      </c>
      <c r="D78" s="262" t="s">
        <v>271</v>
      </c>
      <c r="E78" s="262" t="s">
        <v>380</v>
      </c>
      <c r="F78" s="263">
        <v>2000</v>
      </c>
      <c r="G78" s="263">
        <v>23600</v>
      </c>
      <c r="H78" s="263">
        <v>23600</v>
      </c>
    </row>
    <row r="79" spans="1:8" ht="31.2" hidden="1" x14ac:dyDescent="0.3">
      <c r="A79" s="28" t="s">
        <v>400</v>
      </c>
      <c r="B79" s="270" t="s">
        <v>207</v>
      </c>
      <c r="C79" s="265" t="s">
        <v>274</v>
      </c>
      <c r="D79" s="265" t="s">
        <v>272</v>
      </c>
      <c r="E79" s="265"/>
      <c r="F79" s="267">
        <f>F87</f>
        <v>727756.51</v>
      </c>
      <c r="G79" s="267">
        <f t="shared" ref="G79:H79" si="30">G87</f>
        <v>294885.67000000004</v>
      </c>
      <c r="H79" s="267">
        <f t="shared" si="30"/>
        <v>294885.67000000004</v>
      </c>
    </row>
    <row r="80" spans="1:8" ht="62.4" hidden="1" x14ac:dyDescent="0.3">
      <c r="A80" s="204" t="s">
        <v>401</v>
      </c>
      <c r="B80" s="270" t="s">
        <v>207</v>
      </c>
      <c r="C80" s="262" t="s">
        <v>274</v>
      </c>
      <c r="D80" s="262" t="s">
        <v>402</v>
      </c>
      <c r="E80" s="262"/>
      <c r="F80" s="263">
        <f>F87</f>
        <v>727756.51</v>
      </c>
      <c r="G80" s="263">
        <f t="shared" ref="G80:H80" si="31">G87</f>
        <v>294885.67000000004</v>
      </c>
      <c r="H80" s="263">
        <f t="shared" si="31"/>
        <v>294885.67000000004</v>
      </c>
    </row>
    <row r="81" spans="1:8" ht="62.4" hidden="1" x14ac:dyDescent="0.3">
      <c r="A81" s="201" t="s">
        <v>341</v>
      </c>
      <c r="B81" s="270" t="s">
        <v>207</v>
      </c>
      <c r="C81" s="262" t="s">
        <v>274</v>
      </c>
      <c r="D81" s="262" t="s">
        <v>273</v>
      </c>
      <c r="E81" s="262"/>
      <c r="F81" s="263">
        <f>F87</f>
        <v>727756.51</v>
      </c>
      <c r="G81" s="263">
        <f t="shared" ref="G81:H81" si="32">G87</f>
        <v>294885.67000000004</v>
      </c>
      <c r="H81" s="263">
        <f t="shared" si="32"/>
        <v>294885.67000000004</v>
      </c>
    </row>
    <row r="82" spans="1:8" ht="46.8" x14ac:dyDescent="0.3">
      <c r="A82" s="241" t="s">
        <v>336</v>
      </c>
      <c r="B82" s="270" t="s">
        <v>207</v>
      </c>
      <c r="C82" s="265" t="s">
        <v>91</v>
      </c>
      <c r="D82" s="265" t="s">
        <v>335</v>
      </c>
      <c r="E82" s="265"/>
      <c r="F82" s="267">
        <f>F85</f>
        <v>3000</v>
      </c>
      <c r="G82" s="263"/>
      <c r="H82" s="263"/>
    </row>
    <row r="83" spans="1:8" ht="46.8" x14ac:dyDescent="0.3">
      <c r="A83" s="237" t="s">
        <v>495</v>
      </c>
      <c r="B83" s="282" t="s">
        <v>207</v>
      </c>
      <c r="C83" s="262" t="s">
        <v>91</v>
      </c>
      <c r="D83" s="262" t="s">
        <v>451</v>
      </c>
      <c r="E83" s="262"/>
      <c r="F83" s="263">
        <f>F85</f>
        <v>3000</v>
      </c>
      <c r="G83" s="263"/>
      <c r="H83" s="263"/>
    </row>
    <row r="84" spans="1:8" ht="62.4" x14ac:dyDescent="0.3">
      <c r="A84" s="201" t="s">
        <v>341</v>
      </c>
      <c r="B84" s="282" t="s">
        <v>207</v>
      </c>
      <c r="C84" s="262" t="s">
        <v>91</v>
      </c>
      <c r="D84" s="262" t="s">
        <v>337</v>
      </c>
      <c r="E84" s="262"/>
      <c r="F84" s="263">
        <f>F85</f>
        <v>3000</v>
      </c>
      <c r="G84" s="263"/>
      <c r="H84" s="263"/>
    </row>
    <row r="85" spans="1:8" ht="31.2" x14ac:dyDescent="0.3">
      <c r="A85" s="170" t="s">
        <v>260</v>
      </c>
      <c r="B85" s="282" t="s">
        <v>207</v>
      </c>
      <c r="C85" s="262" t="s">
        <v>91</v>
      </c>
      <c r="D85" s="262" t="s">
        <v>337</v>
      </c>
      <c r="E85" s="262" t="s">
        <v>249</v>
      </c>
      <c r="F85" s="263">
        <v>3000</v>
      </c>
      <c r="G85" s="263"/>
      <c r="H85" s="263"/>
    </row>
    <row r="86" spans="1:8" x14ac:dyDescent="0.3">
      <c r="A86" s="203" t="s">
        <v>235</v>
      </c>
      <c r="B86" s="282" t="s">
        <v>207</v>
      </c>
      <c r="C86" s="262" t="s">
        <v>91</v>
      </c>
      <c r="D86" s="262" t="s">
        <v>337</v>
      </c>
      <c r="E86" s="262" t="s">
        <v>380</v>
      </c>
      <c r="F86" s="263">
        <v>3000</v>
      </c>
      <c r="G86" s="263"/>
      <c r="H86" s="263"/>
    </row>
    <row r="87" spans="1:8" ht="29.25" customHeight="1" x14ac:dyDescent="0.3">
      <c r="A87" s="196" t="s">
        <v>92</v>
      </c>
      <c r="B87" s="270" t="s">
        <v>207</v>
      </c>
      <c r="C87" s="265" t="s">
        <v>93</v>
      </c>
      <c r="D87" s="262"/>
      <c r="E87" s="262"/>
      <c r="F87" s="267">
        <f>F88+F122</f>
        <v>727756.51</v>
      </c>
      <c r="G87" s="267">
        <f>G88+G122</f>
        <v>294885.67000000004</v>
      </c>
      <c r="H87" s="267">
        <f>H88+H122</f>
        <v>294885.67000000004</v>
      </c>
    </row>
    <row r="88" spans="1:8" ht="36" customHeight="1" x14ac:dyDescent="0.3">
      <c r="A88" s="196" t="s">
        <v>496</v>
      </c>
      <c r="B88" s="270" t="s">
        <v>207</v>
      </c>
      <c r="C88" s="265" t="s">
        <v>95</v>
      </c>
      <c r="D88" s="262"/>
      <c r="E88" s="262"/>
      <c r="F88" s="267">
        <f>F89+F112</f>
        <v>726756.51</v>
      </c>
      <c r="G88" s="267">
        <f t="shared" ref="G88:H89" si="33">G89</f>
        <v>293885.67000000004</v>
      </c>
      <c r="H88" s="267">
        <f t="shared" si="33"/>
        <v>293885.67000000004</v>
      </c>
    </row>
    <row r="89" spans="1:8" ht="31.2" x14ac:dyDescent="0.3">
      <c r="A89" s="28" t="s">
        <v>545</v>
      </c>
      <c r="B89" s="270" t="s">
        <v>207</v>
      </c>
      <c r="C89" s="265" t="s">
        <v>95</v>
      </c>
      <c r="D89" s="265" t="s">
        <v>276</v>
      </c>
      <c r="E89" s="265"/>
      <c r="F89" s="267">
        <f>F90</f>
        <v>725756.51</v>
      </c>
      <c r="G89" s="267">
        <f t="shared" si="33"/>
        <v>293885.67000000004</v>
      </c>
      <c r="H89" s="267">
        <f t="shared" si="33"/>
        <v>293885.67000000004</v>
      </c>
    </row>
    <row r="90" spans="1:8" ht="31.5" customHeight="1" x14ac:dyDescent="0.3">
      <c r="A90" s="28" t="s">
        <v>403</v>
      </c>
      <c r="B90" s="270" t="s">
        <v>207</v>
      </c>
      <c r="C90" s="265" t="s">
        <v>95</v>
      </c>
      <c r="D90" s="265" t="s">
        <v>278</v>
      </c>
      <c r="E90" s="265"/>
      <c r="F90" s="267">
        <f>F91+F95</f>
        <v>725756.51</v>
      </c>
      <c r="G90" s="267">
        <f t="shared" ref="G90:H90" si="34">G91+G95</f>
        <v>293885.67000000004</v>
      </c>
      <c r="H90" s="267">
        <f t="shared" si="34"/>
        <v>293885.67000000004</v>
      </c>
    </row>
    <row r="91" spans="1:8" ht="31.2" x14ac:dyDescent="0.3">
      <c r="A91" s="204" t="s">
        <v>404</v>
      </c>
      <c r="B91" s="282" t="s">
        <v>207</v>
      </c>
      <c r="C91" s="262" t="s">
        <v>95</v>
      </c>
      <c r="D91" s="262" t="s">
        <v>405</v>
      </c>
      <c r="E91" s="262"/>
      <c r="F91" s="263">
        <f>F92</f>
        <v>416477.51</v>
      </c>
      <c r="G91" s="263">
        <f t="shared" ref="G91:H91" si="35">G93</f>
        <v>228885.67</v>
      </c>
      <c r="H91" s="263">
        <f t="shared" si="35"/>
        <v>228885.67</v>
      </c>
    </row>
    <row r="92" spans="1:8" ht="62.4" x14ac:dyDescent="0.3">
      <c r="A92" s="201" t="s">
        <v>341</v>
      </c>
      <c r="B92" s="282" t="s">
        <v>207</v>
      </c>
      <c r="C92" s="262" t="s">
        <v>95</v>
      </c>
      <c r="D92" s="262" t="s">
        <v>279</v>
      </c>
      <c r="E92" s="262"/>
      <c r="F92" s="263">
        <f>F93</f>
        <v>416477.51</v>
      </c>
      <c r="G92" s="263">
        <f t="shared" ref="G92:H93" si="36">G93</f>
        <v>228885.67</v>
      </c>
      <c r="H92" s="263">
        <f t="shared" si="36"/>
        <v>228885.67</v>
      </c>
    </row>
    <row r="93" spans="1:8" ht="31.2" x14ac:dyDescent="0.3">
      <c r="A93" s="170" t="s">
        <v>260</v>
      </c>
      <c r="B93" s="282" t="s">
        <v>207</v>
      </c>
      <c r="C93" s="262" t="s">
        <v>95</v>
      </c>
      <c r="D93" s="262" t="s">
        <v>279</v>
      </c>
      <c r="E93" s="262" t="s">
        <v>249</v>
      </c>
      <c r="F93" s="263">
        <f>F94</f>
        <v>416477.51</v>
      </c>
      <c r="G93" s="263">
        <f t="shared" si="36"/>
        <v>228885.67</v>
      </c>
      <c r="H93" s="263">
        <f t="shared" si="36"/>
        <v>228885.67</v>
      </c>
    </row>
    <row r="94" spans="1:8" x14ac:dyDescent="0.3">
      <c r="A94" s="203" t="s">
        <v>235</v>
      </c>
      <c r="B94" s="282" t="s">
        <v>207</v>
      </c>
      <c r="C94" s="262" t="s">
        <v>95</v>
      </c>
      <c r="D94" s="262" t="s">
        <v>279</v>
      </c>
      <c r="E94" s="262" t="s">
        <v>380</v>
      </c>
      <c r="F94" s="263">
        <v>416477.51</v>
      </c>
      <c r="G94" s="263">
        <v>228885.67</v>
      </c>
      <c r="H94" s="263">
        <v>228885.67</v>
      </c>
    </row>
    <row r="95" spans="1:8" ht="46.8" x14ac:dyDescent="0.3">
      <c r="A95" s="302" t="s">
        <v>565</v>
      </c>
      <c r="B95" s="303" t="s">
        <v>207</v>
      </c>
      <c r="C95" s="303" t="s">
        <v>95</v>
      </c>
      <c r="D95" s="303" t="s">
        <v>406</v>
      </c>
      <c r="E95" s="297"/>
      <c r="F95" s="304">
        <f>F96</f>
        <v>309279</v>
      </c>
      <c r="G95" s="263">
        <f t="shared" ref="G95:H95" si="37">G97</f>
        <v>65000</v>
      </c>
      <c r="H95" s="263">
        <f t="shared" si="37"/>
        <v>65000</v>
      </c>
    </row>
    <row r="96" spans="1:8" ht="31.2" x14ac:dyDescent="0.3">
      <c r="A96" s="299" t="s">
        <v>428</v>
      </c>
      <c r="B96" s="202" t="s">
        <v>207</v>
      </c>
      <c r="C96" s="297" t="s">
        <v>95</v>
      </c>
      <c r="D96" s="297" t="s">
        <v>563</v>
      </c>
      <c r="E96" s="297"/>
      <c r="F96" s="298">
        <v>309279</v>
      </c>
      <c r="G96" s="263">
        <f t="shared" ref="G96:H97" si="38">G97</f>
        <v>65000</v>
      </c>
      <c r="H96" s="263">
        <f t="shared" si="38"/>
        <v>65000</v>
      </c>
    </row>
    <row r="97" spans="1:8" ht="31.2" x14ac:dyDescent="0.3">
      <c r="A97" s="299" t="s">
        <v>246</v>
      </c>
      <c r="B97" s="202" t="s">
        <v>207</v>
      </c>
      <c r="C97" s="297" t="s">
        <v>95</v>
      </c>
      <c r="D97" s="297" t="s">
        <v>563</v>
      </c>
      <c r="E97" s="297" t="s">
        <v>249</v>
      </c>
      <c r="F97" s="298">
        <v>309279</v>
      </c>
      <c r="G97" s="263">
        <f t="shared" si="38"/>
        <v>65000</v>
      </c>
      <c r="H97" s="263">
        <f t="shared" si="38"/>
        <v>65000</v>
      </c>
    </row>
    <row r="98" spans="1:8" x14ac:dyDescent="0.3">
      <c r="A98" s="299" t="s">
        <v>235</v>
      </c>
      <c r="B98" s="296" t="s">
        <v>207</v>
      </c>
      <c r="C98" s="297" t="s">
        <v>95</v>
      </c>
      <c r="D98" s="297" t="s">
        <v>563</v>
      </c>
      <c r="E98" s="297" t="s">
        <v>380</v>
      </c>
      <c r="F98" s="298">
        <v>309279</v>
      </c>
      <c r="G98" s="263">
        <v>65000</v>
      </c>
      <c r="H98" s="263">
        <v>65000</v>
      </c>
    </row>
    <row r="99" spans="1:8" ht="46.8" x14ac:dyDescent="0.3">
      <c r="A99" s="199" t="s">
        <v>454</v>
      </c>
      <c r="B99" s="282" t="s">
        <v>207</v>
      </c>
      <c r="C99" s="262" t="s">
        <v>95</v>
      </c>
      <c r="D99" s="262" t="s">
        <v>455</v>
      </c>
      <c r="E99" s="262"/>
      <c r="F99" s="263">
        <f>F101</f>
        <v>0</v>
      </c>
      <c r="G99" s="263">
        <f t="shared" ref="G99:H99" si="39">G101</f>
        <v>0</v>
      </c>
      <c r="H99" s="263">
        <f t="shared" si="39"/>
        <v>0</v>
      </c>
    </row>
    <row r="100" spans="1:8" ht="62.4" x14ac:dyDescent="0.3">
      <c r="A100" s="201" t="s">
        <v>341</v>
      </c>
      <c r="B100" s="282" t="s">
        <v>207</v>
      </c>
      <c r="C100" s="262" t="s">
        <v>95</v>
      </c>
      <c r="D100" s="262" t="s">
        <v>342</v>
      </c>
      <c r="E100" s="262"/>
      <c r="F100" s="263">
        <f>F101</f>
        <v>0</v>
      </c>
      <c r="G100" s="263">
        <f t="shared" ref="G100:H101" si="40">G101</f>
        <v>0</v>
      </c>
      <c r="H100" s="263">
        <f t="shared" si="40"/>
        <v>0</v>
      </c>
    </row>
    <row r="101" spans="1:8" ht="31.2" x14ac:dyDescent="0.3">
      <c r="A101" s="170" t="s">
        <v>260</v>
      </c>
      <c r="B101" s="282" t="s">
        <v>207</v>
      </c>
      <c r="C101" s="262" t="s">
        <v>95</v>
      </c>
      <c r="D101" s="262" t="s">
        <v>342</v>
      </c>
      <c r="E101" s="262" t="s">
        <v>249</v>
      </c>
      <c r="F101" s="263">
        <f>F102</f>
        <v>0</v>
      </c>
      <c r="G101" s="263">
        <f t="shared" si="40"/>
        <v>0</v>
      </c>
      <c r="H101" s="263">
        <f t="shared" si="40"/>
        <v>0</v>
      </c>
    </row>
    <row r="102" spans="1:8" x14ac:dyDescent="0.3">
      <c r="A102" s="203" t="s">
        <v>235</v>
      </c>
      <c r="B102" s="282" t="s">
        <v>207</v>
      </c>
      <c r="C102" s="262" t="s">
        <v>95</v>
      </c>
      <c r="D102" s="262" t="s">
        <v>342</v>
      </c>
      <c r="E102" s="262" t="s">
        <v>380</v>
      </c>
      <c r="F102" s="263">
        <v>0</v>
      </c>
      <c r="G102" s="263">
        <v>0</v>
      </c>
      <c r="H102" s="263">
        <v>0</v>
      </c>
    </row>
    <row r="103" spans="1:8" ht="31.2" hidden="1" x14ac:dyDescent="0.3">
      <c r="A103" s="28" t="s">
        <v>282</v>
      </c>
      <c r="B103" s="270" t="s">
        <v>207</v>
      </c>
      <c r="C103" s="265" t="s">
        <v>95</v>
      </c>
      <c r="D103" s="265" t="s">
        <v>283</v>
      </c>
      <c r="E103" s="265"/>
      <c r="F103" s="267">
        <f>F106</f>
        <v>0</v>
      </c>
      <c r="G103" s="267">
        <f t="shared" ref="G103:H103" si="41">G106</f>
        <v>0</v>
      </c>
      <c r="H103" s="267">
        <f t="shared" si="41"/>
        <v>0</v>
      </c>
    </row>
    <row r="104" spans="1:8" ht="46.8" hidden="1" x14ac:dyDescent="0.3">
      <c r="A104" s="204" t="s">
        <v>407</v>
      </c>
      <c r="B104" s="270" t="s">
        <v>207</v>
      </c>
      <c r="C104" s="262" t="s">
        <v>95</v>
      </c>
      <c r="D104" s="262" t="s">
        <v>408</v>
      </c>
      <c r="E104" s="262"/>
      <c r="F104" s="263">
        <f>F106</f>
        <v>0</v>
      </c>
      <c r="G104" s="263">
        <f t="shared" ref="G104:H104" si="42">G106</f>
        <v>0</v>
      </c>
      <c r="H104" s="263">
        <f t="shared" si="42"/>
        <v>0</v>
      </c>
    </row>
    <row r="105" spans="1:8" ht="62.4" hidden="1" x14ac:dyDescent="0.3">
      <c r="A105" s="201" t="s">
        <v>341</v>
      </c>
      <c r="B105" s="270" t="s">
        <v>207</v>
      </c>
      <c r="C105" s="262" t="s">
        <v>95</v>
      </c>
      <c r="D105" s="262" t="s">
        <v>284</v>
      </c>
      <c r="E105" s="262"/>
      <c r="F105" s="263">
        <f>F106</f>
        <v>0</v>
      </c>
      <c r="G105" s="263">
        <f t="shared" ref="G105:H106" si="43">G106</f>
        <v>0</v>
      </c>
      <c r="H105" s="263">
        <f t="shared" si="43"/>
        <v>0</v>
      </c>
    </row>
    <row r="106" spans="1:8" ht="31.2" hidden="1" x14ac:dyDescent="0.3">
      <c r="A106" s="170" t="s">
        <v>260</v>
      </c>
      <c r="B106" s="270" t="s">
        <v>207</v>
      </c>
      <c r="C106" s="262" t="s">
        <v>95</v>
      </c>
      <c r="D106" s="262" t="s">
        <v>284</v>
      </c>
      <c r="E106" s="262" t="s">
        <v>249</v>
      </c>
      <c r="F106" s="263">
        <f>F107</f>
        <v>0</v>
      </c>
      <c r="G106" s="263">
        <f t="shared" si="43"/>
        <v>0</v>
      </c>
      <c r="H106" s="263">
        <f t="shared" si="43"/>
        <v>0</v>
      </c>
    </row>
    <row r="107" spans="1:8" ht="31.2" hidden="1" x14ac:dyDescent="0.3">
      <c r="A107" s="203" t="s">
        <v>379</v>
      </c>
      <c r="B107" s="270" t="s">
        <v>207</v>
      </c>
      <c r="C107" s="262" t="s">
        <v>95</v>
      </c>
      <c r="D107" s="262" t="s">
        <v>284</v>
      </c>
      <c r="E107" s="262" t="s">
        <v>380</v>
      </c>
      <c r="F107" s="263"/>
      <c r="G107" s="263"/>
      <c r="H107" s="263"/>
    </row>
    <row r="108" spans="1:8" ht="31.2" hidden="1" x14ac:dyDescent="0.3">
      <c r="A108" s="28" t="s">
        <v>409</v>
      </c>
      <c r="B108" s="270" t="s">
        <v>207</v>
      </c>
      <c r="C108" s="265" t="s">
        <v>95</v>
      </c>
      <c r="D108" s="265" t="s">
        <v>286</v>
      </c>
      <c r="E108" s="265"/>
      <c r="F108" s="267">
        <f>F111</f>
        <v>1000</v>
      </c>
      <c r="G108" s="267">
        <f t="shared" ref="G108:H108" si="44">G111</f>
        <v>1000</v>
      </c>
      <c r="H108" s="267">
        <f t="shared" si="44"/>
        <v>1000</v>
      </c>
    </row>
    <row r="109" spans="1:8" ht="31.2" hidden="1" x14ac:dyDescent="0.3">
      <c r="A109" s="22" t="s">
        <v>410</v>
      </c>
      <c r="B109" s="270" t="s">
        <v>207</v>
      </c>
      <c r="C109" s="262" t="s">
        <v>95</v>
      </c>
      <c r="D109" s="262" t="s">
        <v>411</v>
      </c>
      <c r="E109" s="262"/>
      <c r="F109" s="263">
        <f>F111</f>
        <v>1000</v>
      </c>
      <c r="G109" s="263">
        <f t="shared" ref="G109:H109" si="45">G111</f>
        <v>1000</v>
      </c>
      <c r="H109" s="263">
        <f t="shared" si="45"/>
        <v>1000</v>
      </c>
    </row>
    <row r="110" spans="1:8" ht="62.4" hidden="1" x14ac:dyDescent="0.3">
      <c r="A110" s="201" t="s">
        <v>341</v>
      </c>
      <c r="B110" s="270" t="s">
        <v>207</v>
      </c>
      <c r="C110" s="262" t="s">
        <v>95</v>
      </c>
      <c r="D110" s="262" t="s">
        <v>287</v>
      </c>
      <c r="E110" s="262"/>
      <c r="F110" s="263">
        <f>F111</f>
        <v>1000</v>
      </c>
      <c r="G110" s="263">
        <f t="shared" ref="G110:H122" si="46">G111</f>
        <v>1000</v>
      </c>
      <c r="H110" s="263">
        <f t="shared" si="46"/>
        <v>1000</v>
      </c>
    </row>
    <row r="111" spans="1:8" ht="31.2" hidden="1" x14ac:dyDescent="0.3">
      <c r="A111" s="170" t="s">
        <v>260</v>
      </c>
      <c r="B111" s="270" t="s">
        <v>207</v>
      </c>
      <c r="C111" s="262" t="s">
        <v>95</v>
      </c>
      <c r="D111" s="262" t="s">
        <v>287</v>
      </c>
      <c r="E111" s="262" t="s">
        <v>249</v>
      </c>
      <c r="F111" s="263">
        <f>F122</f>
        <v>1000</v>
      </c>
      <c r="G111" s="263">
        <f>G122</f>
        <v>1000</v>
      </c>
      <c r="H111" s="263">
        <f>H122</f>
        <v>1000</v>
      </c>
    </row>
    <row r="112" spans="1:8" ht="31.2" x14ac:dyDescent="0.3">
      <c r="A112" s="290" t="s">
        <v>263</v>
      </c>
      <c r="B112" s="270" t="s">
        <v>207</v>
      </c>
      <c r="C112" s="265" t="s">
        <v>95</v>
      </c>
      <c r="D112" s="265" t="s">
        <v>387</v>
      </c>
      <c r="E112" s="262"/>
      <c r="F112" s="267">
        <f>F113</f>
        <v>1000</v>
      </c>
      <c r="G112" s="263"/>
      <c r="H112" s="263"/>
    </row>
    <row r="113" spans="1:8" ht="31.2" x14ac:dyDescent="0.3">
      <c r="A113" s="196" t="s">
        <v>340</v>
      </c>
      <c r="B113" s="270" t="s">
        <v>207</v>
      </c>
      <c r="C113" s="265" t="s">
        <v>95</v>
      </c>
      <c r="D113" s="265" t="s">
        <v>338</v>
      </c>
      <c r="E113" s="265"/>
      <c r="F113" s="267">
        <f>F116</f>
        <v>1000</v>
      </c>
      <c r="G113" s="263"/>
      <c r="H113" s="263"/>
    </row>
    <row r="114" spans="1:8" ht="62.4" x14ac:dyDescent="0.3">
      <c r="A114" s="266" t="s">
        <v>453</v>
      </c>
      <c r="B114" s="282" t="s">
        <v>207</v>
      </c>
      <c r="C114" s="262" t="s">
        <v>95</v>
      </c>
      <c r="D114" s="262" t="s">
        <v>452</v>
      </c>
      <c r="E114" s="262"/>
      <c r="F114" s="263">
        <f>F116</f>
        <v>1000</v>
      </c>
      <c r="G114" s="263"/>
      <c r="H114" s="263"/>
    </row>
    <row r="115" spans="1:8" ht="62.4" x14ac:dyDescent="0.3">
      <c r="A115" s="201" t="s">
        <v>341</v>
      </c>
      <c r="B115" s="282" t="s">
        <v>207</v>
      </c>
      <c r="C115" s="262" t="s">
        <v>95</v>
      </c>
      <c r="D115" s="262" t="s">
        <v>339</v>
      </c>
      <c r="E115" s="262"/>
      <c r="F115" s="263">
        <f>F116</f>
        <v>1000</v>
      </c>
      <c r="G115" s="263"/>
      <c r="H115" s="263"/>
    </row>
    <row r="116" spans="1:8" ht="31.2" x14ac:dyDescent="0.3">
      <c r="A116" s="170" t="s">
        <v>260</v>
      </c>
      <c r="B116" s="282" t="s">
        <v>207</v>
      </c>
      <c r="C116" s="262" t="s">
        <v>95</v>
      </c>
      <c r="D116" s="262" t="s">
        <v>339</v>
      </c>
      <c r="E116" s="262" t="s">
        <v>249</v>
      </c>
      <c r="F116" s="263">
        <f>F117</f>
        <v>1000</v>
      </c>
      <c r="G116" s="263"/>
      <c r="H116" s="263"/>
    </row>
    <row r="117" spans="1:8" x14ac:dyDescent="0.3">
      <c r="A117" s="203" t="s">
        <v>235</v>
      </c>
      <c r="B117" s="282" t="s">
        <v>207</v>
      </c>
      <c r="C117" s="262" t="s">
        <v>95</v>
      </c>
      <c r="D117" s="262" t="s">
        <v>339</v>
      </c>
      <c r="E117" s="262" t="s">
        <v>380</v>
      </c>
      <c r="F117" s="263">
        <v>1000</v>
      </c>
      <c r="G117" s="263"/>
      <c r="H117" s="263"/>
    </row>
    <row r="118" spans="1:8" ht="3.6" hidden="1" customHeight="1" x14ac:dyDescent="0.3">
      <c r="A118" s="302"/>
      <c r="B118" s="303"/>
      <c r="C118" s="303"/>
      <c r="D118" s="303"/>
      <c r="E118" s="297"/>
      <c r="F118" s="304">
        <v>0</v>
      </c>
      <c r="G118" s="263"/>
      <c r="H118" s="263"/>
    </row>
    <row r="119" spans="1:8" hidden="1" x14ac:dyDescent="0.3">
      <c r="A119" s="299"/>
      <c r="B119" s="202"/>
      <c r="C119" s="297"/>
      <c r="D119" s="297"/>
      <c r="E119" s="297"/>
      <c r="F119" s="298">
        <v>0</v>
      </c>
      <c r="G119" s="263"/>
      <c r="H119" s="263"/>
    </row>
    <row r="120" spans="1:8" hidden="1" x14ac:dyDescent="0.3">
      <c r="A120" s="299"/>
      <c r="B120" s="202"/>
      <c r="C120" s="297"/>
      <c r="D120" s="297"/>
      <c r="E120" s="297"/>
      <c r="F120" s="298">
        <v>0</v>
      </c>
      <c r="G120" s="263"/>
      <c r="H120" s="263"/>
    </row>
    <row r="121" spans="1:8" hidden="1" x14ac:dyDescent="0.3">
      <c r="A121" s="299"/>
      <c r="B121" s="296"/>
      <c r="C121" s="297"/>
      <c r="D121" s="297"/>
      <c r="E121" s="297"/>
      <c r="F121" s="298">
        <v>0</v>
      </c>
      <c r="G121" s="263"/>
      <c r="H121" s="263"/>
    </row>
    <row r="122" spans="1:8" ht="37.5" customHeight="1" x14ac:dyDescent="0.3">
      <c r="A122" s="268" t="s">
        <v>456</v>
      </c>
      <c r="B122" s="270" t="s">
        <v>207</v>
      </c>
      <c r="C122" s="262" t="s">
        <v>236</v>
      </c>
      <c r="D122" s="262"/>
      <c r="E122" s="262"/>
      <c r="F122" s="267">
        <f>F123</f>
        <v>1000</v>
      </c>
      <c r="G122" s="267">
        <f t="shared" si="46"/>
        <v>1000</v>
      </c>
      <c r="H122" s="267">
        <f t="shared" si="46"/>
        <v>1000</v>
      </c>
    </row>
    <row r="123" spans="1:8" ht="31.2" x14ac:dyDescent="0.3">
      <c r="A123" s="28" t="s">
        <v>412</v>
      </c>
      <c r="B123" s="270" t="s">
        <v>207</v>
      </c>
      <c r="C123" s="265" t="s">
        <v>236</v>
      </c>
      <c r="D123" s="265" t="s">
        <v>289</v>
      </c>
      <c r="E123" s="265" t="s">
        <v>316</v>
      </c>
      <c r="F123" s="267">
        <f>F126</f>
        <v>1000</v>
      </c>
      <c r="G123" s="267">
        <f t="shared" ref="G123:H123" si="47">G126</f>
        <v>1000</v>
      </c>
      <c r="H123" s="267">
        <f t="shared" si="47"/>
        <v>1000</v>
      </c>
    </row>
    <row r="124" spans="1:8" ht="46.8" x14ac:dyDescent="0.3">
      <c r="A124" s="280" t="s">
        <v>457</v>
      </c>
      <c r="B124" s="282" t="s">
        <v>207</v>
      </c>
      <c r="C124" s="262" t="s">
        <v>236</v>
      </c>
      <c r="D124" s="262" t="s">
        <v>483</v>
      </c>
      <c r="E124" s="262"/>
      <c r="F124" s="263">
        <f>F125</f>
        <v>1000</v>
      </c>
      <c r="G124" s="263">
        <f t="shared" ref="G124:H126" si="48">G125</f>
        <v>1000</v>
      </c>
      <c r="H124" s="263">
        <f t="shared" si="48"/>
        <v>1000</v>
      </c>
    </row>
    <row r="125" spans="1:8" ht="62.4" x14ac:dyDescent="0.3">
      <c r="A125" s="201" t="s">
        <v>341</v>
      </c>
      <c r="B125" s="282" t="s">
        <v>207</v>
      </c>
      <c r="C125" s="262" t="s">
        <v>236</v>
      </c>
      <c r="D125" s="262" t="s">
        <v>482</v>
      </c>
      <c r="E125" s="262"/>
      <c r="F125" s="263">
        <f>F126</f>
        <v>1000</v>
      </c>
      <c r="G125" s="263">
        <f t="shared" si="48"/>
        <v>1000</v>
      </c>
      <c r="H125" s="263">
        <f t="shared" si="48"/>
        <v>1000</v>
      </c>
    </row>
    <row r="126" spans="1:8" ht="31.2" x14ac:dyDescent="0.3">
      <c r="A126" s="170" t="s">
        <v>260</v>
      </c>
      <c r="B126" s="282" t="s">
        <v>207</v>
      </c>
      <c r="C126" s="262" t="s">
        <v>236</v>
      </c>
      <c r="D126" s="262" t="s">
        <v>482</v>
      </c>
      <c r="E126" s="262" t="s">
        <v>249</v>
      </c>
      <c r="F126" s="263">
        <f>F127</f>
        <v>1000</v>
      </c>
      <c r="G126" s="263">
        <f t="shared" si="48"/>
        <v>1000</v>
      </c>
      <c r="H126" s="263">
        <f t="shared" si="48"/>
        <v>1000</v>
      </c>
    </row>
    <row r="127" spans="1:8" s="111" customFormat="1" x14ac:dyDescent="0.3">
      <c r="A127" s="203" t="s">
        <v>448</v>
      </c>
      <c r="B127" s="282" t="s">
        <v>207</v>
      </c>
      <c r="C127" s="262" t="s">
        <v>236</v>
      </c>
      <c r="D127" s="262" t="s">
        <v>482</v>
      </c>
      <c r="E127" s="262" t="s">
        <v>380</v>
      </c>
      <c r="F127" s="263">
        <v>1000</v>
      </c>
      <c r="G127" s="263">
        <v>1000</v>
      </c>
      <c r="H127" s="263">
        <v>1000</v>
      </c>
    </row>
    <row r="128" spans="1:8" s="111" customFormat="1" ht="35.25" customHeight="1" x14ac:dyDescent="0.3">
      <c r="A128" s="196" t="s">
        <v>96</v>
      </c>
      <c r="B128" s="270" t="s">
        <v>207</v>
      </c>
      <c r="C128" s="265" t="s">
        <v>97</v>
      </c>
      <c r="D128" s="262"/>
      <c r="E128" s="262"/>
      <c r="F128" s="267">
        <f>F129</f>
        <v>2000</v>
      </c>
      <c r="G128" s="267" t="e">
        <f t="shared" ref="G128:H129" si="49">G129</f>
        <v>#REF!</v>
      </c>
      <c r="H128" s="267" t="e">
        <f t="shared" si="49"/>
        <v>#REF!</v>
      </c>
    </row>
    <row r="129" spans="1:8" s="111" customFormat="1" ht="25.5" customHeight="1" x14ac:dyDescent="0.3">
      <c r="A129" s="196" t="s">
        <v>105</v>
      </c>
      <c r="B129" s="270" t="s">
        <v>207</v>
      </c>
      <c r="C129" s="265" t="s">
        <v>106</v>
      </c>
      <c r="D129" s="262"/>
      <c r="E129" s="262"/>
      <c r="F129" s="267">
        <f>F130</f>
        <v>2000</v>
      </c>
      <c r="G129" s="267" t="e">
        <f t="shared" si="49"/>
        <v>#REF!</v>
      </c>
      <c r="H129" s="267" t="e">
        <f t="shared" si="49"/>
        <v>#REF!</v>
      </c>
    </row>
    <row r="130" spans="1:8" s="101" customFormat="1" ht="34.5" customHeight="1" x14ac:dyDescent="0.3">
      <c r="A130" s="238" t="s">
        <v>413</v>
      </c>
      <c r="B130" s="270" t="s">
        <v>207</v>
      </c>
      <c r="C130" s="265" t="s">
        <v>106</v>
      </c>
      <c r="D130" s="265" t="s">
        <v>290</v>
      </c>
      <c r="E130" s="265" t="s">
        <v>316</v>
      </c>
      <c r="F130" s="267">
        <f>F140</f>
        <v>2000</v>
      </c>
      <c r="G130" s="267" t="e">
        <f t="shared" ref="G130:H130" si="50">G140+G168</f>
        <v>#REF!</v>
      </c>
      <c r="H130" s="267" t="e">
        <f t="shared" si="50"/>
        <v>#REF!</v>
      </c>
    </row>
    <row r="131" spans="1:8" s="101" customFormat="1" ht="31.2" hidden="1" x14ac:dyDescent="0.3">
      <c r="A131" s="240" t="s">
        <v>291</v>
      </c>
      <c r="B131" s="270" t="s">
        <v>207</v>
      </c>
      <c r="C131" s="265" t="s">
        <v>294</v>
      </c>
      <c r="D131" s="265" t="s">
        <v>292</v>
      </c>
      <c r="E131" s="265"/>
      <c r="F131" s="267">
        <f>F134</f>
        <v>0</v>
      </c>
      <c r="G131" s="267">
        <f t="shared" ref="G131:H131" si="51">G134</f>
        <v>0</v>
      </c>
      <c r="H131" s="267">
        <f t="shared" si="51"/>
        <v>0</v>
      </c>
    </row>
    <row r="132" spans="1:8" ht="93.6" hidden="1" x14ac:dyDescent="0.3">
      <c r="A132" s="204" t="s">
        <v>414</v>
      </c>
      <c r="B132" s="270" t="s">
        <v>207</v>
      </c>
      <c r="C132" s="262" t="s">
        <v>294</v>
      </c>
      <c r="D132" s="262" t="s">
        <v>415</v>
      </c>
      <c r="E132" s="262"/>
      <c r="F132" s="263">
        <f>F133</f>
        <v>0</v>
      </c>
      <c r="G132" s="263">
        <f t="shared" ref="G132:H134" si="52">G133</f>
        <v>0</v>
      </c>
      <c r="H132" s="263">
        <f t="shared" si="52"/>
        <v>0</v>
      </c>
    </row>
    <row r="133" spans="1:8" ht="62.4" hidden="1" x14ac:dyDescent="0.3">
      <c r="A133" s="201" t="s">
        <v>341</v>
      </c>
      <c r="B133" s="270" t="s">
        <v>207</v>
      </c>
      <c r="C133" s="262" t="s">
        <v>294</v>
      </c>
      <c r="D133" s="262" t="s">
        <v>293</v>
      </c>
      <c r="E133" s="262"/>
      <c r="F133" s="263">
        <f>F134</f>
        <v>0</v>
      </c>
      <c r="G133" s="263">
        <f t="shared" si="52"/>
        <v>0</v>
      </c>
      <c r="H133" s="263">
        <f t="shared" si="52"/>
        <v>0</v>
      </c>
    </row>
    <row r="134" spans="1:8" ht="31.2" hidden="1" x14ac:dyDescent="0.3">
      <c r="A134" s="170" t="s">
        <v>260</v>
      </c>
      <c r="B134" s="270" t="s">
        <v>207</v>
      </c>
      <c r="C134" s="262" t="s">
        <v>294</v>
      </c>
      <c r="D134" s="262" t="s">
        <v>293</v>
      </c>
      <c r="E134" s="262" t="s">
        <v>249</v>
      </c>
      <c r="F134" s="263">
        <f>F135</f>
        <v>0</v>
      </c>
      <c r="G134" s="263">
        <f t="shared" si="52"/>
        <v>0</v>
      </c>
      <c r="H134" s="263">
        <f t="shared" si="52"/>
        <v>0</v>
      </c>
    </row>
    <row r="135" spans="1:8" ht="46.8" hidden="1" x14ac:dyDescent="0.3">
      <c r="A135" s="203" t="s">
        <v>416</v>
      </c>
      <c r="B135" s="270" t="s">
        <v>207</v>
      </c>
      <c r="C135" s="262" t="s">
        <v>294</v>
      </c>
      <c r="D135" s="262" t="s">
        <v>293</v>
      </c>
      <c r="E135" s="262" t="s">
        <v>417</v>
      </c>
      <c r="F135" s="263"/>
      <c r="G135" s="263"/>
      <c r="H135" s="263"/>
    </row>
    <row r="136" spans="1:8" ht="31.2" hidden="1" x14ac:dyDescent="0.3">
      <c r="A136" s="240" t="s">
        <v>418</v>
      </c>
      <c r="B136" s="270" t="s">
        <v>207</v>
      </c>
      <c r="C136" s="265" t="s">
        <v>106</v>
      </c>
      <c r="D136" s="265" t="s">
        <v>419</v>
      </c>
      <c r="E136" s="265"/>
      <c r="F136" s="267" t="e">
        <f>F139</f>
        <v>#REF!</v>
      </c>
      <c r="G136" s="267" t="e">
        <f t="shared" ref="G136:H136" si="53">G139</f>
        <v>#REF!</v>
      </c>
      <c r="H136" s="267" t="e">
        <f t="shared" si="53"/>
        <v>#REF!</v>
      </c>
    </row>
    <row r="137" spans="1:8" ht="31.2" hidden="1" x14ac:dyDescent="0.3">
      <c r="A137" s="204" t="s">
        <v>420</v>
      </c>
      <c r="B137" s="270" t="s">
        <v>207</v>
      </c>
      <c r="C137" s="262" t="s">
        <v>106</v>
      </c>
      <c r="D137" s="262" t="s">
        <v>421</v>
      </c>
      <c r="E137" s="262"/>
      <c r="F137" s="263" t="e">
        <f>F138</f>
        <v>#REF!</v>
      </c>
      <c r="G137" s="263" t="e">
        <f t="shared" ref="G137:H138" si="54">G138</f>
        <v>#REF!</v>
      </c>
      <c r="H137" s="263" t="e">
        <f t="shared" si="54"/>
        <v>#REF!</v>
      </c>
    </row>
    <row r="138" spans="1:8" ht="62.4" hidden="1" x14ac:dyDescent="0.3">
      <c r="A138" s="201" t="s">
        <v>341</v>
      </c>
      <c r="B138" s="270" t="s">
        <v>207</v>
      </c>
      <c r="C138" s="262" t="s">
        <v>106</v>
      </c>
      <c r="D138" s="262" t="s">
        <v>422</v>
      </c>
      <c r="E138" s="262"/>
      <c r="F138" s="263" t="e">
        <f>F139</f>
        <v>#REF!</v>
      </c>
      <c r="G138" s="263" t="e">
        <f t="shared" si="54"/>
        <v>#REF!</v>
      </c>
      <c r="H138" s="263" t="e">
        <f t="shared" si="54"/>
        <v>#REF!</v>
      </c>
    </row>
    <row r="139" spans="1:8" ht="31.2" hidden="1" x14ac:dyDescent="0.3">
      <c r="A139" s="170" t="s">
        <v>260</v>
      </c>
      <c r="B139" s="270" t="s">
        <v>207</v>
      </c>
      <c r="C139" s="262" t="s">
        <v>106</v>
      </c>
      <c r="D139" s="262" t="s">
        <v>422</v>
      </c>
      <c r="E139" s="262" t="s">
        <v>249</v>
      </c>
      <c r="F139" s="263" t="e">
        <f>#REF!</f>
        <v>#REF!</v>
      </c>
      <c r="G139" s="263" t="e">
        <f>#REF!</f>
        <v>#REF!</v>
      </c>
      <c r="H139" s="263" t="e">
        <f>#REF!</f>
        <v>#REF!</v>
      </c>
    </row>
    <row r="140" spans="1:8" x14ac:dyDescent="0.3">
      <c r="A140" s="240" t="s">
        <v>458</v>
      </c>
      <c r="B140" s="270" t="s">
        <v>207</v>
      </c>
      <c r="C140" s="265" t="s">
        <v>106</v>
      </c>
      <c r="D140" s="265" t="s">
        <v>295</v>
      </c>
      <c r="E140" s="265"/>
      <c r="F140" s="267">
        <f>F150+F154+F158+F162</f>
        <v>2000</v>
      </c>
      <c r="G140" s="267">
        <f t="shared" ref="G140:H140" si="55">G150+G154+G158+G162</f>
        <v>66000</v>
      </c>
      <c r="H140" s="267">
        <f t="shared" si="55"/>
        <v>66000</v>
      </c>
    </row>
    <row r="141" spans="1:8" ht="31.2" hidden="1" x14ac:dyDescent="0.3">
      <c r="A141" s="170" t="s">
        <v>423</v>
      </c>
      <c r="B141" s="270" t="s">
        <v>207</v>
      </c>
      <c r="C141" s="262" t="s">
        <v>106</v>
      </c>
      <c r="D141" s="262" t="s">
        <v>424</v>
      </c>
      <c r="E141" s="262"/>
      <c r="F141" s="263">
        <f>F142+F145+F147</f>
        <v>0</v>
      </c>
      <c r="G141" s="263">
        <f t="shared" ref="G141:H141" si="56">G142+G145+G147</f>
        <v>0</v>
      </c>
      <c r="H141" s="263">
        <f t="shared" si="56"/>
        <v>0</v>
      </c>
    </row>
    <row r="142" spans="1:8" ht="31.2" hidden="1" x14ac:dyDescent="0.3">
      <c r="A142" s="170" t="s">
        <v>391</v>
      </c>
      <c r="B142" s="270" t="s">
        <v>207</v>
      </c>
      <c r="C142" s="262" t="s">
        <v>106</v>
      </c>
      <c r="D142" s="262" t="s">
        <v>425</v>
      </c>
      <c r="E142" s="262" t="s">
        <v>248</v>
      </c>
      <c r="F142" s="263">
        <f>F143+F144</f>
        <v>0</v>
      </c>
      <c r="G142" s="263">
        <f t="shared" ref="G142:H142" si="57">G143+G144</f>
        <v>0</v>
      </c>
      <c r="H142" s="263">
        <f t="shared" si="57"/>
        <v>0</v>
      </c>
    </row>
    <row r="143" spans="1:8" hidden="1" x14ac:dyDescent="0.3">
      <c r="A143" s="203" t="s">
        <v>393</v>
      </c>
      <c r="B143" s="270" t="s">
        <v>207</v>
      </c>
      <c r="C143" s="262" t="s">
        <v>106</v>
      </c>
      <c r="D143" s="262" t="s">
        <v>426</v>
      </c>
      <c r="E143" s="262" t="s">
        <v>394</v>
      </c>
      <c r="F143" s="263"/>
      <c r="G143" s="263"/>
      <c r="H143" s="263"/>
    </row>
    <row r="144" spans="1:8" ht="62.4" hidden="1" x14ac:dyDescent="0.3">
      <c r="A144" s="203" t="s">
        <v>395</v>
      </c>
      <c r="B144" s="270" t="s">
        <v>207</v>
      </c>
      <c r="C144" s="262" t="s">
        <v>106</v>
      </c>
      <c r="D144" s="262" t="s">
        <v>426</v>
      </c>
      <c r="E144" s="262" t="s">
        <v>396</v>
      </c>
      <c r="F144" s="263"/>
      <c r="G144" s="263"/>
      <c r="H144" s="263"/>
    </row>
    <row r="145" spans="1:8" ht="31.2" hidden="1" x14ac:dyDescent="0.3">
      <c r="A145" s="170" t="s">
        <v>260</v>
      </c>
      <c r="B145" s="270" t="s">
        <v>207</v>
      </c>
      <c r="C145" s="262" t="s">
        <v>106</v>
      </c>
      <c r="D145" s="262" t="s">
        <v>427</v>
      </c>
      <c r="E145" s="262" t="s">
        <v>249</v>
      </c>
      <c r="F145" s="263">
        <f>F146</f>
        <v>0</v>
      </c>
      <c r="G145" s="263">
        <f t="shared" ref="G145:H145" si="58">G146</f>
        <v>0</v>
      </c>
      <c r="H145" s="263">
        <f t="shared" si="58"/>
        <v>0</v>
      </c>
    </row>
    <row r="146" spans="1:8" ht="31.2" hidden="1" x14ac:dyDescent="0.3">
      <c r="A146" s="203" t="s">
        <v>379</v>
      </c>
      <c r="B146" s="270" t="s">
        <v>207</v>
      </c>
      <c r="C146" s="262" t="s">
        <v>106</v>
      </c>
      <c r="D146" s="262" t="s">
        <v>427</v>
      </c>
      <c r="E146" s="262" t="s">
        <v>380</v>
      </c>
      <c r="F146" s="263"/>
      <c r="G146" s="263"/>
      <c r="H146" s="263"/>
    </row>
    <row r="147" spans="1:8" hidden="1" x14ac:dyDescent="0.3">
      <c r="A147" s="170" t="s">
        <v>261</v>
      </c>
      <c r="B147" s="270" t="s">
        <v>207</v>
      </c>
      <c r="C147" s="262" t="s">
        <v>106</v>
      </c>
      <c r="D147" s="262" t="s">
        <v>427</v>
      </c>
      <c r="E147" s="262" t="s">
        <v>381</v>
      </c>
      <c r="F147" s="263">
        <f>F148+F149</f>
        <v>0</v>
      </c>
      <c r="G147" s="263">
        <f t="shared" ref="G147:H147" si="59">G148+G149</f>
        <v>0</v>
      </c>
      <c r="H147" s="263">
        <f t="shared" si="59"/>
        <v>0</v>
      </c>
    </row>
    <row r="148" spans="1:8" hidden="1" x14ac:dyDescent="0.3">
      <c r="A148" s="203" t="s">
        <v>382</v>
      </c>
      <c r="B148" s="270" t="s">
        <v>207</v>
      </c>
      <c r="C148" s="262" t="s">
        <v>106</v>
      </c>
      <c r="D148" s="262" t="s">
        <v>427</v>
      </c>
      <c r="E148" s="262" t="s">
        <v>383</v>
      </c>
      <c r="F148" s="279"/>
      <c r="G148" s="279"/>
      <c r="H148" s="279"/>
    </row>
    <row r="149" spans="1:8" hidden="1" x14ac:dyDescent="0.3">
      <c r="A149" s="203" t="s">
        <v>228</v>
      </c>
      <c r="B149" s="270" t="s">
        <v>207</v>
      </c>
      <c r="C149" s="262" t="s">
        <v>106</v>
      </c>
      <c r="D149" s="262" t="s">
        <v>427</v>
      </c>
      <c r="E149" s="262" t="s">
        <v>384</v>
      </c>
      <c r="F149" s="279"/>
      <c r="G149" s="279"/>
      <c r="H149" s="279"/>
    </row>
    <row r="150" spans="1:8" ht="31.2" x14ac:dyDescent="0.3">
      <c r="A150" s="266" t="s">
        <v>459</v>
      </c>
      <c r="B150" s="270" t="s">
        <v>207</v>
      </c>
      <c r="C150" s="265" t="s">
        <v>106</v>
      </c>
      <c r="D150" s="262" t="s">
        <v>424</v>
      </c>
      <c r="E150" s="262"/>
      <c r="F150" s="263">
        <f>F151</f>
        <v>2000</v>
      </c>
      <c r="G150" s="263">
        <f t="shared" ref="G150:H152" si="60">G151</f>
        <v>55000</v>
      </c>
      <c r="H150" s="263">
        <f t="shared" si="60"/>
        <v>55000</v>
      </c>
    </row>
    <row r="151" spans="1:8" ht="62.4" x14ac:dyDescent="0.3">
      <c r="A151" s="201" t="s">
        <v>341</v>
      </c>
      <c r="B151" s="270" t="s">
        <v>207</v>
      </c>
      <c r="C151" s="265" t="s">
        <v>106</v>
      </c>
      <c r="D151" s="262" t="s">
        <v>344</v>
      </c>
      <c r="E151" s="262"/>
      <c r="F151" s="263">
        <f>F152</f>
        <v>2000</v>
      </c>
      <c r="G151" s="263">
        <f t="shared" si="60"/>
        <v>55000</v>
      </c>
      <c r="H151" s="263">
        <f t="shared" si="60"/>
        <v>55000</v>
      </c>
    </row>
    <row r="152" spans="1:8" ht="31.2" x14ac:dyDescent="0.3">
      <c r="A152" s="170" t="s">
        <v>260</v>
      </c>
      <c r="B152" s="270" t="s">
        <v>207</v>
      </c>
      <c r="C152" s="265" t="s">
        <v>106</v>
      </c>
      <c r="D152" s="262" t="s">
        <v>344</v>
      </c>
      <c r="E152" s="262" t="s">
        <v>249</v>
      </c>
      <c r="F152" s="263">
        <v>2000</v>
      </c>
      <c r="G152" s="263">
        <f t="shared" si="60"/>
        <v>55000</v>
      </c>
      <c r="H152" s="263">
        <f t="shared" si="60"/>
        <v>55000</v>
      </c>
    </row>
    <row r="153" spans="1:8" s="111" customFormat="1" x14ac:dyDescent="0.3">
      <c r="A153" s="203" t="s">
        <v>235</v>
      </c>
      <c r="B153" s="270" t="s">
        <v>207</v>
      </c>
      <c r="C153" s="265" t="s">
        <v>106</v>
      </c>
      <c r="D153" s="262" t="s">
        <v>344</v>
      </c>
      <c r="E153" s="262" t="s">
        <v>380</v>
      </c>
      <c r="F153" s="263">
        <v>2000</v>
      </c>
      <c r="G153" s="263">
        <v>55000</v>
      </c>
      <c r="H153" s="263">
        <v>55000</v>
      </c>
    </row>
    <row r="154" spans="1:8" ht="31.2" x14ac:dyDescent="0.3">
      <c r="A154" s="233" t="s">
        <v>484</v>
      </c>
      <c r="B154" s="270" t="s">
        <v>207</v>
      </c>
      <c r="C154" s="265" t="s">
        <v>106</v>
      </c>
      <c r="D154" s="262" t="s">
        <v>460</v>
      </c>
      <c r="E154" s="262"/>
      <c r="F154" s="263">
        <f>F155</f>
        <v>0</v>
      </c>
      <c r="G154" s="263">
        <f t="shared" ref="G154:H156" si="61">G155</f>
        <v>9000</v>
      </c>
      <c r="H154" s="263">
        <f t="shared" si="61"/>
        <v>9000</v>
      </c>
    </row>
    <row r="155" spans="1:8" ht="62.4" x14ac:dyDescent="0.3">
      <c r="A155" s="201" t="s">
        <v>341</v>
      </c>
      <c r="B155" s="270" t="s">
        <v>207</v>
      </c>
      <c r="C155" s="265" t="s">
        <v>106</v>
      </c>
      <c r="D155" s="262" t="s">
        <v>348</v>
      </c>
      <c r="E155" s="262"/>
      <c r="F155" s="263">
        <f>F156</f>
        <v>0</v>
      </c>
      <c r="G155" s="263">
        <f t="shared" si="61"/>
        <v>9000</v>
      </c>
      <c r="H155" s="263">
        <f t="shared" si="61"/>
        <v>9000</v>
      </c>
    </row>
    <row r="156" spans="1:8" ht="31.2" x14ac:dyDescent="0.3">
      <c r="A156" s="170" t="s">
        <v>260</v>
      </c>
      <c r="B156" s="270" t="s">
        <v>207</v>
      </c>
      <c r="C156" s="265" t="s">
        <v>106</v>
      </c>
      <c r="D156" s="262" t="s">
        <v>348</v>
      </c>
      <c r="E156" s="262" t="s">
        <v>249</v>
      </c>
      <c r="F156" s="263">
        <f>F157</f>
        <v>0</v>
      </c>
      <c r="G156" s="263">
        <f t="shared" si="61"/>
        <v>9000</v>
      </c>
      <c r="H156" s="263">
        <f t="shared" si="61"/>
        <v>9000</v>
      </c>
    </row>
    <row r="157" spans="1:8" s="111" customFormat="1" x14ac:dyDescent="0.3">
      <c r="A157" s="203" t="s">
        <v>235</v>
      </c>
      <c r="B157" s="270" t="s">
        <v>207</v>
      </c>
      <c r="C157" s="265" t="s">
        <v>106</v>
      </c>
      <c r="D157" s="262" t="s">
        <v>348</v>
      </c>
      <c r="E157" s="262" t="s">
        <v>380</v>
      </c>
      <c r="F157" s="263">
        <v>0</v>
      </c>
      <c r="G157" s="263">
        <v>9000</v>
      </c>
      <c r="H157" s="263">
        <v>9000</v>
      </c>
    </row>
    <row r="158" spans="1:8" ht="31.2" x14ac:dyDescent="0.3">
      <c r="A158" s="233" t="s">
        <v>461</v>
      </c>
      <c r="B158" s="270" t="s">
        <v>207</v>
      </c>
      <c r="C158" s="265" t="s">
        <v>106</v>
      </c>
      <c r="D158" s="262" t="s">
        <v>462</v>
      </c>
      <c r="E158" s="262"/>
      <c r="F158" s="263">
        <f>F159</f>
        <v>0</v>
      </c>
      <c r="G158" s="263">
        <f t="shared" ref="G158:H160" si="62">G159</f>
        <v>1000</v>
      </c>
      <c r="H158" s="263">
        <f t="shared" si="62"/>
        <v>1000</v>
      </c>
    </row>
    <row r="159" spans="1:8" ht="62.4" x14ac:dyDescent="0.3">
      <c r="A159" s="201" t="s">
        <v>341</v>
      </c>
      <c r="B159" s="270" t="s">
        <v>207</v>
      </c>
      <c r="C159" s="265" t="s">
        <v>106</v>
      </c>
      <c r="D159" s="262" t="s">
        <v>346</v>
      </c>
      <c r="E159" s="262"/>
      <c r="F159" s="263">
        <f>F160</f>
        <v>0</v>
      </c>
      <c r="G159" s="263">
        <f t="shared" si="62"/>
        <v>1000</v>
      </c>
      <c r="H159" s="263">
        <f t="shared" si="62"/>
        <v>1000</v>
      </c>
    </row>
    <row r="160" spans="1:8" ht="31.2" x14ac:dyDescent="0.3">
      <c r="A160" s="170" t="s">
        <v>260</v>
      </c>
      <c r="B160" s="270" t="s">
        <v>207</v>
      </c>
      <c r="C160" s="265" t="s">
        <v>106</v>
      </c>
      <c r="D160" s="262" t="s">
        <v>346</v>
      </c>
      <c r="E160" s="262" t="s">
        <v>249</v>
      </c>
      <c r="F160" s="263">
        <f>F161</f>
        <v>0</v>
      </c>
      <c r="G160" s="263">
        <f t="shared" si="62"/>
        <v>1000</v>
      </c>
      <c r="H160" s="263">
        <f t="shared" si="62"/>
        <v>1000</v>
      </c>
    </row>
    <row r="161" spans="1:8" s="111" customFormat="1" x14ac:dyDescent="0.3">
      <c r="A161" s="203" t="s">
        <v>235</v>
      </c>
      <c r="B161" s="270" t="s">
        <v>207</v>
      </c>
      <c r="C161" s="265" t="s">
        <v>106</v>
      </c>
      <c r="D161" s="262" t="s">
        <v>346</v>
      </c>
      <c r="E161" s="262" t="s">
        <v>380</v>
      </c>
      <c r="F161" s="263">
        <v>0</v>
      </c>
      <c r="G161" s="263">
        <v>1000</v>
      </c>
      <c r="H161" s="263">
        <v>1000</v>
      </c>
    </row>
    <row r="162" spans="1:8" ht="31.2" x14ac:dyDescent="0.3">
      <c r="A162" s="233" t="s">
        <v>463</v>
      </c>
      <c r="B162" s="270" t="s">
        <v>207</v>
      </c>
      <c r="C162" s="265" t="s">
        <v>106</v>
      </c>
      <c r="D162" s="262" t="s">
        <v>464</v>
      </c>
      <c r="E162" s="262"/>
      <c r="F162" s="263">
        <f>F163</f>
        <v>0</v>
      </c>
      <c r="G162" s="263">
        <f t="shared" ref="G162:H164" si="63">G163</f>
        <v>1000</v>
      </c>
      <c r="H162" s="263">
        <f t="shared" si="63"/>
        <v>1000</v>
      </c>
    </row>
    <row r="163" spans="1:8" ht="62.4" x14ac:dyDescent="0.3">
      <c r="A163" s="201" t="s">
        <v>341</v>
      </c>
      <c r="B163" s="270" t="s">
        <v>207</v>
      </c>
      <c r="C163" s="265" t="s">
        <v>106</v>
      </c>
      <c r="D163" s="262" t="s">
        <v>347</v>
      </c>
      <c r="E163" s="262"/>
      <c r="F163" s="263">
        <f>F164</f>
        <v>0</v>
      </c>
      <c r="G163" s="263">
        <f t="shared" si="63"/>
        <v>1000</v>
      </c>
      <c r="H163" s="263">
        <f t="shared" si="63"/>
        <v>1000</v>
      </c>
    </row>
    <row r="164" spans="1:8" ht="31.2" x14ac:dyDescent="0.3">
      <c r="A164" s="170" t="s">
        <v>260</v>
      </c>
      <c r="B164" s="270" t="s">
        <v>207</v>
      </c>
      <c r="C164" s="265" t="s">
        <v>106</v>
      </c>
      <c r="D164" s="262" t="s">
        <v>347</v>
      </c>
      <c r="E164" s="262" t="s">
        <v>249</v>
      </c>
      <c r="F164" s="263">
        <f>F165</f>
        <v>0</v>
      </c>
      <c r="G164" s="263">
        <f t="shared" si="63"/>
        <v>1000</v>
      </c>
      <c r="H164" s="263">
        <f t="shared" si="63"/>
        <v>1000</v>
      </c>
    </row>
    <row r="165" spans="1:8" s="111" customFormat="1" x14ac:dyDescent="0.3">
      <c r="A165" s="203" t="s">
        <v>235</v>
      </c>
      <c r="B165" s="270" t="s">
        <v>207</v>
      </c>
      <c r="C165" s="265" t="s">
        <v>106</v>
      </c>
      <c r="D165" s="262" t="s">
        <v>347</v>
      </c>
      <c r="E165" s="262" t="s">
        <v>380</v>
      </c>
      <c r="F165" s="263">
        <v>0</v>
      </c>
      <c r="G165" s="263">
        <v>1000</v>
      </c>
      <c r="H165" s="263">
        <v>1000</v>
      </c>
    </row>
    <row r="166" spans="1:8" s="111" customFormat="1" ht="0.6" customHeight="1" x14ac:dyDescent="0.3">
      <c r="A166" s="301" t="s">
        <v>515</v>
      </c>
      <c r="B166" s="270" t="s">
        <v>207</v>
      </c>
      <c r="C166" s="265" t="s">
        <v>516</v>
      </c>
      <c r="D166" s="262"/>
      <c r="E166" s="262"/>
      <c r="F166" s="267">
        <f t="shared" ref="F166:F170" si="64">F167</f>
        <v>0</v>
      </c>
      <c r="G166" s="263"/>
      <c r="H166" s="263"/>
    </row>
    <row r="167" spans="1:8" s="111" customFormat="1" ht="31.2" hidden="1" x14ac:dyDescent="0.3">
      <c r="A167" s="301" t="s">
        <v>518</v>
      </c>
      <c r="B167" s="270" t="s">
        <v>207</v>
      </c>
      <c r="C167" s="265" t="s">
        <v>517</v>
      </c>
      <c r="D167" s="262"/>
      <c r="E167" s="262"/>
      <c r="F167" s="267">
        <f t="shared" si="64"/>
        <v>0</v>
      </c>
      <c r="G167" s="263"/>
      <c r="H167" s="263"/>
    </row>
    <row r="168" spans="1:8" ht="31.2" hidden="1" x14ac:dyDescent="0.3">
      <c r="A168" s="196" t="s">
        <v>523</v>
      </c>
      <c r="B168" s="270" t="s">
        <v>207</v>
      </c>
      <c r="C168" s="265" t="s">
        <v>517</v>
      </c>
      <c r="D168" s="265" t="s">
        <v>519</v>
      </c>
      <c r="E168" s="265"/>
      <c r="F168" s="267">
        <f t="shared" si="64"/>
        <v>0</v>
      </c>
      <c r="G168" s="267" t="e">
        <f>G169+#REF!</f>
        <v>#REF!</v>
      </c>
      <c r="H168" s="267" t="e">
        <f>H169+#REF!</f>
        <v>#REF!</v>
      </c>
    </row>
    <row r="169" spans="1:8" ht="46.8" hidden="1" x14ac:dyDescent="0.3">
      <c r="A169" s="196" t="s">
        <v>524</v>
      </c>
      <c r="B169" s="282" t="s">
        <v>207</v>
      </c>
      <c r="C169" s="262" t="s">
        <v>517</v>
      </c>
      <c r="D169" s="262" t="s">
        <v>525</v>
      </c>
      <c r="E169" s="262"/>
      <c r="F169" s="263">
        <f t="shared" si="64"/>
        <v>0</v>
      </c>
      <c r="G169" s="263">
        <f t="shared" ref="G169:H171" si="65">G170</f>
        <v>7198</v>
      </c>
      <c r="H169" s="263">
        <f t="shared" si="65"/>
        <v>7198</v>
      </c>
    </row>
    <row r="170" spans="1:8" ht="62.4" hidden="1" x14ac:dyDescent="0.3">
      <c r="A170" s="201" t="s">
        <v>521</v>
      </c>
      <c r="B170" s="282" t="s">
        <v>207</v>
      </c>
      <c r="C170" s="262" t="s">
        <v>517</v>
      </c>
      <c r="D170" s="262" t="s">
        <v>520</v>
      </c>
      <c r="E170" s="262"/>
      <c r="F170" s="263">
        <f t="shared" si="64"/>
        <v>0</v>
      </c>
      <c r="G170" s="263">
        <f t="shared" si="65"/>
        <v>7198</v>
      </c>
      <c r="H170" s="263">
        <f t="shared" si="65"/>
        <v>7198</v>
      </c>
    </row>
    <row r="171" spans="1:8" ht="31.2" hidden="1" x14ac:dyDescent="0.3">
      <c r="A171" s="170" t="s">
        <v>260</v>
      </c>
      <c r="B171" s="282" t="s">
        <v>207</v>
      </c>
      <c r="C171" s="262" t="s">
        <v>517</v>
      </c>
      <c r="D171" s="262" t="s">
        <v>520</v>
      </c>
      <c r="E171" s="262" t="s">
        <v>249</v>
      </c>
      <c r="F171" s="263">
        <v>0</v>
      </c>
      <c r="G171" s="263">
        <f t="shared" si="65"/>
        <v>7198</v>
      </c>
      <c r="H171" s="263">
        <f t="shared" si="65"/>
        <v>7198</v>
      </c>
    </row>
    <row r="172" spans="1:8" hidden="1" x14ac:dyDescent="0.3">
      <c r="A172" s="203" t="s">
        <v>235</v>
      </c>
      <c r="B172" s="282" t="s">
        <v>207</v>
      </c>
      <c r="C172" s="262" t="s">
        <v>517</v>
      </c>
      <c r="D172" s="262" t="s">
        <v>520</v>
      </c>
      <c r="E172" s="262" t="s">
        <v>380</v>
      </c>
      <c r="F172" s="263">
        <v>0</v>
      </c>
      <c r="G172" s="263">
        <v>7198</v>
      </c>
      <c r="H172" s="263">
        <v>7198</v>
      </c>
    </row>
    <row r="173" spans="1:8" ht="19.5" customHeight="1" x14ac:dyDescent="0.3">
      <c r="A173" s="199" t="s">
        <v>238</v>
      </c>
      <c r="B173" s="270" t="s">
        <v>207</v>
      </c>
      <c r="C173" s="265" t="s">
        <v>233</v>
      </c>
      <c r="D173" s="262"/>
      <c r="E173" s="262"/>
      <c r="F173" s="267">
        <f>F174+F187</f>
        <v>4000</v>
      </c>
      <c r="G173" s="267">
        <f t="shared" ref="G173:H173" si="66">G174+G187</f>
        <v>34000</v>
      </c>
      <c r="H173" s="267">
        <f t="shared" si="66"/>
        <v>34000</v>
      </c>
    </row>
    <row r="174" spans="1:8" ht="38.25" customHeight="1" x14ac:dyDescent="0.3">
      <c r="A174" s="199" t="s">
        <v>240</v>
      </c>
      <c r="B174" s="270" t="s">
        <v>207</v>
      </c>
      <c r="C174" s="265" t="s">
        <v>239</v>
      </c>
      <c r="D174" s="262"/>
      <c r="E174" s="262"/>
      <c r="F174" s="267">
        <f>F175+F181</f>
        <v>1000</v>
      </c>
      <c r="G174" s="267">
        <f t="shared" ref="G174:H174" si="67">G175+G181</f>
        <v>26000</v>
      </c>
      <c r="H174" s="267">
        <f t="shared" si="67"/>
        <v>26000</v>
      </c>
    </row>
    <row r="175" spans="1:8" ht="38.25" customHeight="1" x14ac:dyDescent="0.3">
      <c r="A175" s="199" t="s">
        <v>465</v>
      </c>
      <c r="B175" s="270" t="s">
        <v>207</v>
      </c>
      <c r="C175" s="265" t="s">
        <v>239</v>
      </c>
      <c r="D175" s="265" t="s">
        <v>253</v>
      </c>
      <c r="E175" s="262"/>
      <c r="F175" s="267">
        <f>F176</f>
        <v>1000</v>
      </c>
      <c r="G175" s="267">
        <f t="shared" ref="G175:H179" si="68">G176</f>
        <v>13000</v>
      </c>
      <c r="H175" s="267">
        <f t="shared" si="68"/>
        <v>13000</v>
      </c>
    </row>
    <row r="176" spans="1:8" ht="38.25" customHeight="1" x14ac:dyDescent="0.3">
      <c r="A176" s="199" t="s">
        <v>357</v>
      </c>
      <c r="B176" s="270" t="s">
        <v>207</v>
      </c>
      <c r="C176" s="265" t="s">
        <v>239</v>
      </c>
      <c r="D176" s="265" t="s">
        <v>358</v>
      </c>
      <c r="E176" s="262"/>
      <c r="F176" s="267">
        <f>F177</f>
        <v>1000</v>
      </c>
      <c r="G176" s="267">
        <f t="shared" si="68"/>
        <v>13000</v>
      </c>
      <c r="H176" s="267">
        <f t="shared" si="68"/>
        <v>13000</v>
      </c>
    </row>
    <row r="177" spans="1:8" ht="46.8" x14ac:dyDescent="0.3">
      <c r="A177" s="233" t="s">
        <v>468</v>
      </c>
      <c r="B177" s="282" t="s">
        <v>207</v>
      </c>
      <c r="C177" s="262" t="s">
        <v>239</v>
      </c>
      <c r="D177" s="262" t="s">
        <v>466</v>
      </c>
      <c r="E177" s="262"/>
      <c r="F177" s="263">
        <f>F178</f>
        <v>1000</v>
      </c>
      <c r="G177" s="263">
        <f t="shared" si="68"/>
        <v>13000</v>
      </c>
      <c r="H177" s="263">
        <f t="shared" si="68"/>
        <v>13000</v>
      </c>
    </row>
    <row r="178" spans="1:8" ht="62.4" x14ac:dyDescent="0.3">
      <c r="A178" s="201" t="s">
        <v>341</v>
      </c>
      <c r="B178" s="282" t="s">
        <v>207</v>
      </c>
      <c r="C178" s="262" t="s">
        <v>239</v>
      </c>
      <c r="D178" s="262" t="s">
        <v>359</v>
      </c>
      <c r="E178" s="262"/>
      <c r="F178" s="263">
        <f>F179</f>
        <v>1000</v>
      </c>
      <c r="G178" s="263">
        <f t="shared" si="68"/>
        <v>13000</v>
      </c>
      <c r="H178" s="263">
        <f t="shared" si="68"/>
        <v>13000</v>
      </c>
    </row>
    <row r="179" spans="1:8" ht="31.2" x14ac:dyDescent="0.3">
      <c r="A179" s="170" t="s">
        <v>260</v>
      </c>
      <c r="B179" s="282" t="s">
        <v>207</v>
      </c>
      <c r="C179" s="262" t="s">
        <v>239</v>
      </c>
      <c r="D179" s="262" t="s">
        <v>359</v>
      </c>
      <c r="E179" s="262" t="s">
        <v>249</v>
      </c>
      <c r="F179" s="263">
        <v>1000</v>
      </c>
      <c r="G179" s="263">
        <f t="shared" si="68"/>
        <v>13000</v>
      </c>
      <c r="H179" s="263">
        <f t="shared" si="68"/>
        <v>13000</v>
      </c>
    </row>
    <row r="180" spans="1:8" x14ac:dyDescent="0.3">
      <c r="A180" s="203" t="s">
        <v>235</v>
      </c>
      <c r="B180" s="282" t="s">
        <v>207</v>
      </c>
      <c r="C180" s="262" t="s">
        <v>239</v>
      </c>
      <c r="D180" s="262" t="s">
        <v>359</v>
      </c>
      <c r="E180" s="262" t="s">
        <v>380</v>
      </c>
      <c r="F180" s="263">
        <v>1000</v>
      </c>
      <c r="G180" s="263">
        <v>13000</v>
      </c>
      <c r="H180" s="263">
        <v>13000</v>
      </c>
    </row>
    <row r="181" spans="1:8" ht="38.25" customHeight="1" x14ac:dyDescent="0.3">
      <c r="A181" s="241" t="s">
        <v>467</v>
      </c>
      <c r="B181" s="270" t="s">
        <v>207</v>
      </c>
      <c r="C181" s="265" t="s">
        <v>239</v>
      </c>
      <c r="D181" s="265" t="s">
        <v>297</v>
      </c>
      <c r="E181" s="262"/>
      <c r="F181" s="267">
        <f>F182</f>
        <v>0</v>
      </c>
      <c r="G181" s="267">
        <f t="shared" ref="G181:H185" si="69">G182</f>
        <v>13000</v>
      </c>
      <c r="H181" s="267">
        <f t="shared" si="69"/>
        <v>13000</v>
      </c>
    </row>
    <row r="182" spans="1:8" ht="38.25" customHeight="1" x14ac:dyDescent="0.3">
      <c r="A182" s="199" t="s">
        <v>364</v>
      </c>
      <c r="B182" s="270" t="s">
        <v>207</v>
      </c>
      <c r="C182" s="265" t="s">
        <v>239</v>
      </c>
      <c r="D182" s="265" t="s">
        <v>368</v>
      </c>
      <c r="E182" s="262"/>
      <c r="F182" s="267">
        <f>F183</f>
        <v>0</v>
      </c>
      <c r="G182" s="267">
        <f t="shared" si="69"/>
        <v>13000</v>
      </c>
      <c r="H182" s="267">
        <f t="shared" si="69"/>
        <v>13000</v>
      </c>
    </row>
    <row r="183" spans="1:8" ht="46.8" x14ac:dyDescent="0.3">
      <c r="A183" s="233" t="s">
        <v>468</v>
      </c>
      <c r="B183" s="282" t="s">
        <v>207</v>
      </c>
      <c r="C183" s="262" t="s">
        <v>239</v>
      </c>
      <c r="D183" s="262" t="s">
        <v>369</v>
      </c>
      <c r="E183" s="262"/>
      <c r="F183" s="263">
        <f>F184</f>
        <v>0</v>
      </c>
      <c r="G183" s="263">
        <f t="shared" si="69"/>
        <v>13000</v>
      </c>
      <c r="H183" s="263">
        <f t="shared" si="69"/>
        <v>13000</v>
      </c>
    </row>
    <row r="184" spans="1:8" ht="62.4" x14ac:dyDescent="0.3">
      <c r="A184" s="201" t="s">
        <v>341</v>
      </c>
      <c r="B184" s="282" t="s">
        <v>207</v>
      </c>
      <c r="C184" s="262" t="s">
        <v>239</v>
      </c>
      <c r="D184" s="262" t="s">
        <v>369</v>
      </c>
      <c r="E184" s="262"/>
      <c r="F184" s="263">
        <f>F185</f>
        <v>0</v>
      </c>
      <c r="G184" s="263">
        <f t="shared" si="69"/>
        <v>13000</v>
      </c>
      <c r="H184" s="263">
        <f t="shared" si="69"/>
        <v>13000</v>
      </c>
    </row>
    <row r="185" spans="1:8" ht="31.2" x14ac:dyDescent="0.3">
      <c r="A185" s="170" t="s">
        <v>260</v>
      </c>
      <c r="B185" s="282" t="s">
        <v>207</v>
      </c>
      <c r="C185" s="262" t="s">
        <v>239</v>
      </c>
      <c r="D185" s="262" t="s">
        <v>369</v>
      </c>
      <c r="E185" s="262" t="s">
        <v>249</v>
      </c>
      <c r="F185" s="263">
        <f>F186</f>
        <v>0</v>
      </c>
      <c r="G185" s="263">
        <f t="shared" si="69"/>
        <v>13000</v>
      </c>
      <c r="H185" s="263">
        <f t="shared" si="69"/>
        <v>13000</v>
      </c>
    </row>
    <row r="186" spans="1:8" x14ac:dyDescent="0.3">
      <c r="A186" s="203" t="s">
        <v>235</v>
      </c>
      <c r="B186" s="282" t="s">
        <v>207</v>
      </c>
      <c r="C186" s="262" t="s">
        <v>239</v>
      </c>
      <c r="D186" s="262" t="s">
        <v>369</v>
      </c>
      <c r="E186" s="262" t="s">
        <v>380</v>
      </c>
      <c r="F186" s="263">
        <v>0</v>
      </c>
      <c r="G186" s="263">
        <v>13000</v>
      </c>
      <c r="H186" s="263">
        <v>13000</v>
      </c>
    </row>
    <row r="187" spans="1:8" x14ac:dyDescent="0.3">
      <c r="A187" s="196" t="s">
        <v>230</v>
      </c>
      <c r="B187" s="270" t="s">
        <v>207</v>
      </c>
      <c r="C187" s="265" t="s">
        <v>232</v>
      </c>
      <c r="D187" s="262"/>
      <c r="E187" s="262"/>
      <c r="F187" s="267">
        <f>F188</f>
        <v>3000</v>
      </c>
      <c r="G187" s="267">
        <f t="shared" ref="G187:H187" si="70">G188</f>
        <v>8000</v>
      </c>
      <c r="H187" s="267">
        <f t="shared" si="70"/>
        <v>8000</v>
      </c>
    </row>
    <row r="188" spans="1:8" ht="31.2" x14ac:dyDescent="0.3">
      <c r="A188" s="238" t="s">
        <v>429</v>
      </c>
      <c r="B188" s="270" t="s">
        <v>207</v>
      </c>
      <c r="C188" s="265" t="s">
        <v>232</v>
      </c>
      <c r="D188" s="265" t="s">
        <v>297</v>
      </c>
      <c r="E188" s="265"/>
      <c r="F188" s="277">
        <f>F189+F198</f>
        <v>3000</v>
      </c>
      <c r="G188" s="277">
        <f t="shared" ref="G188:H188" si="71">G189+G198</f>
        <v>8000</v>
      </c>
      <c r="H188" s="277">
        <f t="shared" si="71"/>
        <v>8000</v>
      </c>
    </row>
    <row r="189" spans="1:8" x14ac:dyDescent="0.3">
      <c r="A189" s="240" t="s">
        <v>298</v>
      </c>
      <c r="B189" s="270" t="s">
        <v>207</v>
      </c>
      <c r="C189" s="265" t="s">
        <v>232</v>
      </c>
      <c r="D189" s="265" t="s">
        <v>299</v>
      </c>
      <c r="E189" s="265"/>
      <c r="F189" s="267">
        <f>F190+F194</f>
        <v>2000</v>
      </c>
      <c r="G189" s="267">
        <f t="shared" ref="G189:H189" si="72">G190+G194</f>
        <v>6000</v>
      </c>
      <c r="H189" s="267">
        <f t="shared" si="72"/>
        <v>6000</v>
      </c>
    </row>
    <row r="190" spans="1:8" ht="62.4" x14ac:dyDescent="0.3">
      <c r="A190" s="204" t="s">
        <v>469</v>
      </c>
      <c r="B190" s="282" t="s">
        <v>207</v>
      </c>
      <c r="C190" s="262" t="s">
        <v>232</v>
      </c>
      <c r="D190" s="262" t="s">
        <v>430</v>
      </c>
      <c r="E190" s="262"/>
      <c r="F190" s="263">
        <f>F191</f>
        <v>1000</v>
      </c>
      <c r="G190" s="263">
        <f t="shared" ref="G190:H192" si="73">G191</f>
        <v>5000</v>
      </c>
      <c r="H190" s="263">
        <f t="shared" si="73"/>
        <v>5000</v>
      </c>
    </row>
    <row r="191" spans="1:8" ht="62.4" x14ac:dyDescent="0.3">
      <c r="A191" s="201" t="s">
        <v>341</v>
      </c>
      <c r="B191" s="282" t="s">
        <v>207</v>
      </c>
      <c r="C191" s="262" t="s">
        <v>232</v>
      </c>
      <c r="D191" s="262" t="s">
        <v>300</v>
      </c>
      <c r="E191" s="262"/>
      <c r="F191" s="263">
        <f>F192</f>
        <v>1000</v>
      </c>
      <c r="G191" s="263">
        <f t="shared" si="73"/>
        <v>5000</v>
      </c>
      <c r="H191" s="263">
        <f t="shared" si="73"/>
        <v>5000</v>
      </c>
    </row>
    <row r="192" spans="1:8" ht="31.2" x14ac:dyDescent="0.3">
      <c r="A192" s="170" t="s">
        <v>260</v>
      </c>
      <c r="B192" s="282" t="s">
        <v>207</v>
      </c>
      <c r="C192" s="262" t="s">
        <v>232</v>
      </c>
      <c r="D192" s="262" t="s">
        <v>300</v>
      </c>
      <c r="E192" s="262" t="s">
        <v>249</v>
      </c>
      <c r="F192" s="263">
        <f>F193</f>
        <v>1000</v>
      </c>
      <c r="G192" s="263">
        <f t="shared" si="73"/>
        <v>5000</v>
      </c>
      <c r="H192" s="263">
        <f t="shared" si="73"/>
        <v>5000</v>
      </c>
    </row>
    <row r="193" spans="1:8" x14ac:dyDescent="0.3">
      <c r="A193" s="203" t="s">
        <v>235</v>
      </c>
      <c r="B193" s="282" t="s">
        <v>207</v>
      </c>
      <c r="C193" s="262" t="s">
        <v>232</v>
      </c>
      <c r="D193" s="262" t="s">
        <v>300</v>
      </c>
      <c r="E193" s="262" t="s">
        <v>380</v>
      </c>
      <c r="F193" s="263">
        <v>1000</v>
      </c>
      <c r="G193" s="263">
        <v>5000</v>
      </c>
      <c r="H193" s="263">
        <v>5000</v>
      </c>
    </row>
    <row r="194" spans="1:8" ht="46.8" x14ac:dyDescent="0.3">
      <c r="A194" s="234" t="s">
        <v>470</v>
      </c>
      <c r="B194" s="282" t="s">
        <v>207</v>
      </c>
      <c r="C194" s="262" t="s">
        <v>232</v>
      </c>
      <c r="D194" s="262" t="s">
        <v>431</v>
      </c>
      <c r="E194" s="262"/>
      <c r="F194" s="263">
        <f>F195</f>
        <v>1000</v>
      </c>
      <c r="G194" s="263">
        <f t="shared" ref="G194:H196" si="74">G195</f>
        <v>1000</v>
      </c>
      <c r="H194" s="263">
        <f t="shared" si="74"/>
        <v>1000</v>
      </c>
    </row>
    <row r="195" spans="1:8" ht="62.4" x14ac:dyDescent="0.3">
      <c r="A195" s="201" t="s">
        <v>341</v>
      </c>
      <c r="B195" s="282" t="s">
        <v>207</v>
      </c>
      <c r="C195" s="262" t="s">
        <v>232</v>
      </c>
      <c r="D195" s="262" t="s">
        <v>301</v>
      </c>
      <c r="E195" s="262"/>
      <c r="F195" s="263">
        <f>F196</f>
        <v>1000</v>
      </c>
      <c r="G195" s="263">
        <f t="shared" si="74"/>
        <v>1000</v>
      </c>
      <c r="H195" s="263">
        <f t="shared" si="74"/>
        <v>1000</v>
      </c>
    </row>
    <row r="196" spans="1:8" ht="31.2" x14ac:dyDescent="0.3">
      <c r="A196" s="170" t="s">
        <v>260</v>
      </c>
      <c r="B196" s="282" t="s">
        <v>207</v>
      </c>
      <c r="C196" s="262" t="s">
        <v>232</v>
      </c>
      <c r="D196" s="262" t="s">
        <v>301</v>
      </c>
      <c r="E196" s="262" t="s">
        <v>249</v>
      </c>
      <c r="F196" s="263">
        <f>F197</f>
        <v>1000</v>
      </c>
      <c r="G196" s="263">
        <f t="shared" si="74"/>
        <v>1000</v>
      </c>
      <c r="H196" s="263">
        <f t="shared" si="74"/>
        <v>1000</v>
      </c>
    </row>
    <row r="197" spans="1:8" x14ac:dyDescent="0.3">
      <c r="A197" s="203" t="s">
        <v>235</v>
      </c>
      <c r="B197" s="282" t="s">
        <v>207</v>
      </c>
      <c r="C197" s="262" t="s">
        <v>232</v>
      </c>
      <c r="D197" s="262" t="s">
        <v>301</v>
      </c>
      <c r="E197" s="262" t="s">
        <v>380</v>
      </c>
      <c r="F197" s="263">
        <v>1000</v>
      </c>
      <c r="G197" s="263">
        <v>1000</v>
      </c>
      <c r="H197" s="263">
        <v>1000</v>
      </c>
    </row>
    <row r="198" spans="1:8" ht="46.8" x14ac:dyDescent="0.3">
      <c r="A198" s="196" t="s">
        <v>367</v>
      </c>
      <c r="B198" s="270" t="s">
        <v>207</v>
      </c>
      <c r="C198" s="265" t="s">
        <v>232</v>
      </c>
      <c r="D198" s="265" t="s">
        <v>365</v>
      </c>
      <c r="E198" s="265"/>
      <c r="F198" s="267">
        <f>F199</f>
        <v>1000</v>
      </c>
      <c r="G198" s="267">
        <f t="shared" ref="G198:H201" si="75">G199</f>
        <v>2000</v>
      </c>
      <c r="H198" s="267">
        <f t="shared" si="75"/>
        <v>2000</v>
      </c>
    </row>
    <row r="199" spans="1:8" ht="31.2" x14ac:dyDescent="0.3">
      <c r="A199" s="234" t="s">
        <v>471</v>
      </c>
      <c r="B199" s="282" t="s">
        <v>207</v>
      </c>
      <c r="C199" s="262" t="s">
        <v>232</v>
      </c>
      <c r="D199" s="262" t="s">
        <v>472</v>
      </c>
      <c r="E199" s="262"/>
      <c r="F199" s="263">
        <f>F200</f>
        <v>1000</v>
      </c>
      <c r="G199" s="263">
        <f t="shared" si="75"/>
        <v>2000</v>
      </c>
      <c r="H199" s="263">
        <f t="shared" si="75"/>
        <v>2000</v>
      </c>
    </row>
    <row r="200" spans="1:8" ht="62.4" x14ac:dyDescent="0.3">
      <c r="A200" s="201" t="s">
        <v>341</v>
      </c>
      <c r="B200" s="282" t="s">
        <v>207</v>
      </c>
      <c r="C200" s="262" t="s">
        <v>232</v>
      </c>
      <c r="D200" s="262" t="s">
        <v>366</v>
      </c>
      <c r="E200" s="262"/>
      <c r="F200" s="263">
        <f>F201</f>
        <v>1000</v>
      </c>
      <c r="G200" s="263">
        <f t="shared" si="75"/>
        <v>2000</v>
      </c>
      <c r="H200" s="263">
        <f t="shared" si="75"/>
        <v>2000</v>
      </c>
    </row>
    <row r="201" spans="1:8" ht="31.2" x14ac:dyDescent="0.3">
      <c r="A201" s="170" t="s">
        <v>260</v>
      </c>
      <c r="B201" s="282" t="s">
        <v>207</v>
      </c>
      <c r="C201" s="262" t="s">
        <v>232</v>
      </c>
      <c r="D201" s="262" t="s">
        <v>366</v>
      </c>
      <c r="E201" s="262" t="s">
        <v>249</v>
      </c>
      <c r="F201" s="263">
        <f>F202</f>
        <v>1000</v>
      </c>
      <c r="G201" s="263">
        <f t="shared" si="75"/>
        <v>2000</v>
      </c>
      <c r="H201" s="263">
        <f t="shared" si="75"/>
        <v>2000</v>
      </c>
    </row>
    <row r="202" spans="1:8" x14ac:dyDescent="0.3">
      <c r="A202" s="203" t="s">
        <v>235</v>
      </c>
      <c r="B202" s="282" t="s">
        <v>207</v>
      </c>
      <c r="C202" s="262" t="s">
        <v>232</v>
      </c>
      <c r="D202" s="262" t="s">
        <v>366</v>
      </c>
      <c r="E202" s="262" t="s">
        <v>380</v>
      </c>
      <c r="F202" s="263">
        <v>1000</v>
      </c>
      <c r="G202" s="263">
        <v>2000</v>
      </c>
      <c r="H202" s="263">
        <v>2000</v>
      </c>
    </row>
    <row r="203" spans="1:8" x14ac:dyDescent="0.3">
      <c r="A203" s="196" t="s">
        <v>100</v>
      </c>
      <c r="B203" s="270" t="s">
        <v>207</v>
      </c>
      <c r="C203" s="265" t="s">
        <v>101</v>
      </c>
      <c r="D203" s="262"/>
      <c r="E203" s="262"/>
      <c r="F203" s="267">
        <f>F204</f>
        <v>667000</v>
      </c>
      <c r="G203" s="267">
        <f t="shared" ref="G203:H204" si="76">G204</f>
        <v>636462.13</v>
      </c>
      <c r="H203" s="267">
        <f t="shared" si="76"/>
        <v>636462.13</v>
      </c>
    </row>
    <row r="204" spans="1:8" x14ac:dyDescent="0.3">
      <c r="A204" s="238" t="s">
        <v>102</v>
      </c>
      <c r="B204" s="270" t="s">
        <v>207</v>
      </c>
      <c r="C204" s="265" t="s">
        <v>103</v>
      </c>
      <c r="D204" s="262"/>
      <c r="E204" s="262"/>
      <c r="F204" s="267">
        <f>F205</f>
        <v>667000</v>
      </c>
      <c r="G204" s="267">
        <f t="shared" si="76"/>
        <v>636462.13</v>
      </c>
      <c r="H204" s="267">
        <f t="shared" si="76"/>
        <v>636462.13</v>
      </c>
    </row>
    <row r="205" spans="1:8" ht="31.2" x14ac:dyDescent="0.3">
      <c r="A205" s="238" t="s">
        <v>429</v>
      </c>
      <c r="B205" s="270" t="s">
        <v>207</v>
      </c>
      <c r="C205" s="265" t="s">
        <v>103</v>
      </c>
      <c r="D205" s="265" t="s">
        <v>297</v>
      </c>
      <c r="E205" s="262"/>
      <c r="F205" s="267">
        <f>F206+F221</f>
        <v>667000</v>
      </c>
      <c r="G205" s="267">
        <f t="shared" ref="G205:H205" si="77">G206+G221</f>
        <v>636462.13</v>
      </c>
      <c r="H205" s="267">
        <f t="shared" si="77"/>
        <v>636462.13</v>
      </c>
    </row>
    <row r="206" spans="1:8" ht="31.2" x14ac:dyDescent="0.3">
      <c r="A206" s="238" t="s">
        <v>302</v>
      </c>
      <c r="B206" s="270" t="s">
        <v>207</v>
      </c>
      <c r="C206" s="265" t="s">
        <v>103</v>
      </c>
      <c r="D206" s="265" t="s">
        <v>303</v>
      </c>
      <c r="E206" s="265"/>
      <c r="F206" s="267">
        <f>F207+F217</f>
        <v>381000</v>
      </c>
      <c r="G206" s="267">
        <f t="shared" ref="G206:H206" si="78">G207+G217</f>
        <v>405014.51</v>
      </c>
      <c r="H206" s="267">
        <f t="shared" si="78"/>
        <v>405014.51</v>
      </c>
    </row>
    <row r="207" spans="1:8" ht="31.2" x14ac:dyDescent="0.3">
      <c r="A207" s="203" t="s">
        <v>432</v>
      </c>
      <c r="B207" s="282" t="s">
        <v>207</v>
      </c>
      <c r="C207" s="262" t="s">
        <v>103</v>
      </c>
      <c r="D207" s="262" t="s">
        <v>433</v>
      </c>
      <c r="E207" s="262"/>
      <c r="F207" s="263">
        <f>F208+F212+F214</f>
        <v>380000</v>
      </c>
      <c r="G207" s="263">
        <f t="shared" ref="G207:H207" si="79">G208+G212+G214</f>
        <v>395014.51</v>
      </c>
      <c r="H207" s="263">
        <f t="shared" si="79"/>
        <v>395014.51</v>
      </c>
    </row>
    <row r="208" spans="1:8" ht="31.2" x14ac:dyDescent="0.3">
      <c r="A208" s="170" t="s">
        <v>391</v>
      </c>
      <c r="B208" s="282" t="s">
        <v>207</v>
      </c>
      <c r="C208" s="262" t="s">
        <v>103</v>
      </c>
      <c r="D208" s="262" t="s">
        <v>304</v>
      </c>
      <c r="E208" s="262" t="s">
        <v>434</v>
      </c>
      <c r="F208" s="263">
        <f>F209+F210+F211</f>
        <v>376000</v>
      </c>
      <c r="G208" s="263">
        <f t="shared" ref="G208:H208" si="80">G209+G210+G211</f>
        <v>369014.51</v>
      </c>
      <c r="H208" s="263">
        <f t="shared" si="80"/>
        <v>369014.51</v>
      </c>
    </row>
    <row r="209" spans="1:8" x14ac:dyDescent="0.3">
      <c r="A209" s="203" t="s">
        <v>393</v>
      </c>
      <c r="B209" s="282" t="s">
        <v>207</v>
      </c>
      <c r="C209" s="262" t="s">
        <v>103</v>
      </c>
      <c r="D209" s="262" t="s">
        <v>304</v>
      </c>
      <c r="E209" s="262" t="s">
        <v>394</v>
      </c>
      <c r="F209" s="263">
        <v>290000</v>
      </c>
      <c r="G209" s="263">
        <v>280414.51</v>
      </c>
      <c r="H209" s="263">
        <v>280414.51</v>
      </c>
    </row>
    <row r="210" spans="1:8" ht="46.8" x14ac:dyDescent="0.3">
      <c r="A210" s="203" t="s">
        <v>116</v>
      </c>
      <c r="B210" s="282" t="s">
        <v>207</v>
      </c>
      <c r="C210" s="278" t="s">
        <v>103</v>
      </c>
      <c r="D210" s="262" t="s">
        <v>305</v>
      </c>
      <c r="E210" s="278" t="s">
        <v>473</v>
      </c>
      <c r="F210" s="279">
        <v>0</v>
      </c>
      <c r="G210" s="279">
        <v>4000</v>
      </c>
      <c r="H210" s="279">
        <v>4000</v>
      </c>
    </row>
    <row r="211" spans="1:8" ht="62.4" x14ac:dyDescent="0.3">
      <c r="A211" s="203" t="s">
        <v>395</v>
      </c>
      <c r="B211" s="282" t="s">
        <v>207</v>
      </c>
      <c r="C211" s="262" t="s">
        <v>103</v>
      </c>
      <c r="D211" s="262" t="s">
        <v>304</v>
      </c>
      <c r="E211" s="262" t="s">
        <v>396</v>
      </c>
      <c r="F211" s="273">
        <v>86000</v>
      </c>
      <c r="G211" s="263">
        <v>84600</v>
      </c>
      <c r="H211" s="263">
        <v>84600</v>
      </c>
    </row>
    <row r="212" spans="1:8" ht="31.2" x14ac:dyDescent="0.3">
      <c r="A212" s="170" t="s">
        <v>378</v>
      </c>
      <c r="B212" s="282" t="s">
        <v>207</v>
      </c>
      <c r="C212" s="262" t="s">
        <v>103</v>
      </c>
      <c r="D212" s="262" t="s">
        <v>305</v>
      </c>
      <c r="E212" s="262" t="s">
        <v>249</v>
      </c>
      <c r="F212" s="263">
        <v>3000</v>
      </c>
      <c r="G212" s="263">
        <f t="shared" ref="G212:H212" si="81">G213</f>
        <v>25000</v>
      </c>
      <c r="H212" s="263">
        <f t="shared" si="81"/>
        <v>25000</v>
      </c>
    </row>
    <row r="213" spans="1:8" x14ac:dyDescent="0.3">
      <c r="A213" s="203" t="s">
        <v>235</v>
      </c>
      <c r="B213" s="282" t="s">
        <v>207</v>
      </c>
      <c r="C213" s="262" t="s">
        <v>103</v>
      </c>
      <c r="D213" s="262" t="s">
        <v>305</v>
      </c>
      <c r="E213" s="262" t="s">
        <v>380</v>
      </c>
      <c r="F213" s="263">
        <v>3000</v>
      </c>
      <c r="G213" s="263">
        <v>25000</v>
      </c>
      <c r="H213" s="263">
        <v>25000</v>
      </c>
    </row>
    <row r="214" spans="1:8" x14ac:dyDescent="0.3">
      <c r="A214" s="170" t="s">
        <v>330</v>
      </c>
      <c r="B214" s="282" t="s">
        <v>207</v>
      </c>
      <c r="C214" s="262" t="s">
        <v>103</v>
      </c>
      <c r="D214" s="262" t="s">
        <v>305</v>
      </c>
      <c r="E214" s="262" t="s">
        <v>262</v>
      </c>
      <c r="F214" s="263">
        <f>F215+F216</f>
        <v>1000</v>
      </c>
      <c r="G214" s="263">
        <f t="shared" ref="G214:H214" si="82">G215+G216</f>
        <v>1000</v>
      </c>
      <c r="H214" s="263">
        <f t="shared" si="82"/>
        <v>1000</v>
      </c>
    </row>
    <row r="215" spans="1:8" hidden="1" x14ac:dyDescent="0.3">
      <c r="A215" s="203" t="s">
        <v>382</v>
      </c>
      <c r="B215" s="282" t="s">
        <v>207</v>
      </c>
      <c r="C215" s="262" t="s">
        <v>103</v>
      </c>
      <c r="D215" s="262" t="s">
        <v>305</v>
      </c>
      <c r="E215" s="262" t="s">
        <v>383</v>
      </c>
      <c r="F215" s="263"/>
      <c r="G215" s="263"/>
      <c r="H215" s="263"/>
    </row>
    <row r="216" spans="1:8" x14ac:dyDescent="0.3">
      <c r="A216" s="203" t="s">
        <v>228</v>
      </c>
      <c r="B216" s="282" t="s">
        <v>207</v>
      </c>
      <c r="C216" s="262" t="s">
        <v>103</v>
      </c>
      <c r="D216" s="262" t="s">
        <v>363</v>
      </c>
      <c r="E216" s="262" t="s">
        <v>384</v>
      </c>
      <c r="F216" s="263">
        <v>1000</v>
      </c>
      <c r="G216" s="263">
        <v>1000</v>
      </c>
      <c r="H216" s="263">
        <v>1000</v>
      </c>
    </row>
    <row r="217" spans="1:8" ht="39" customHeight="1" x14ac:dyDescent="0.3">
      <c r="A217" s="204" t="s">
        <v>435</v>
      </c>
      <c r="B217" s="282" t="s">
        <v>207</v>
      </c>
      <c r="C217" s="262" t="s">
        <v>103</v>
      </c>
      <c r="D217" s="262" t="s">
        <v>436</v>
      </c>
      <c r="E217" s="262"/>
      <c r="F217" s="263">
        <f>F218</f>
        <v>1000</v>
      </c>
      <c r="G217" s="263">
        <f t="shared" ref="G217:H219" si="83">G218</f>
        <v>10000</v>
      </c>
      <c r="H217" s="263">
        <f t="shared" si="83"/>
        <v>10000</v>
      </c>
    </row>
    <row r="218" spans="1:8" ht="62.4" x14ac:dyDescent="0.3">
      <c r="A218" s="201" t="s">
        <v>474</v>
      </c>
      <c r="B218" s="282" t="s">
        <v>207</v>
      </c>
      <c r="C218" s="262" t="s">
        <v>103</v>
      </c>
      <c r="D218" s="262" t="s">
        <v>306</v>
      </c>
      <c r="E218" s="262"/>
      <c r="F218" s="263">
        <f>F219</f>
        <v>1000</v>
      </c>
      <c r="G218" s="263">
        <f t="shared" si="83"/>
        <v>10000</v>
      </c>
      <c r="H218" s="263">
        <f t="shared" si="83"/>
        <v>10000</v>
      </c>
    </row>
    <row r="219" spans="1:8" ht="31.2" x14ac:dyDescent="0.3">
      <c r="A219" s="170" t="s">
        <v>260</v>
      </c>
      <c r="B219" s="282" t="s">
        <v>207</v>
      </c>
      <c r="C219" s="262" t="s">
        <v>103</v>
      </c>
      <c r="D219" s="262" t="s">
        <v>306</v>
      </c>
      <c r="E219" s="262" t="s">
        <v>249</v>
      </c>
      <c r="F219" s="263">
        <v>1000</v>
      </c>
      <c r="G219" s="263">
        <f t="shared" si="83"/>
        <v>10000</v>
      </c>
      <c r="H219" s="263">
        <f t="shared" si="83"/>
        <v>10000</v>
      </c>
    </row>
    <row r="220" spans="1:8" x14ac:dyDescent="0.3">
      <c r="A220" s="203" t="s">
        <v>235</v>
      </c>
      <c r="B220" s="282" t="s">
        <v>207</v>
      </c>
      <c r="C220" s="262" t="s">
        <v>103</v>
      </c>
      <c r="D220" s="262" t="s">
        <v>306</v>
      </c>
      <c r="E220" s="262" t="s">
        <v>380</v>
      </c>
      <c r="F220" s="263">
        <v>1000</v>
      </c>
      <c r="G220" s="263">
        <v>10000</v>
      </c>
      <c r="H220" s="263">
        <v>10000</v>
      </c>
    </row>
    <row r="221" spans="1:8" x14ac:dyDescent="0.3">
      <c r="A221" s="238" t="s">
        <v>307</v>
      </c>
      <c r="B221" s="270" t="s">
        <v>207</v>
      </c>
      <c r="C221" s="265" t="s">
        <v>103</v>
      </c>
      <c r="D221" s="265" t="s">
        <v>308</v>
      </c>
      <c r="E221" s="265"/>
      <c r="F221" s="267">
        <f>F222</f>
        <v>286000</v>
      </c>
      <c r="G221" s="267">
        <f t="shared" ref="G221:H221" si="84">G222</f>
        <v>231447.62</v>
      </c>
      <c r="H221" s="267">
        <f t="shared" si="84"/>
        <v>231447.62</v>
      </c>
    </row>
    <row r="222" spans="1:8" ht="31.2" x14ac:dyDescent="0.3">
      <c r="A222" s="238" t="s">
        <v>437</v>
      </c>
      <c r="B222" s="270" t="s">
        <v>207</v>
      </c>
      <c r="C222" s="265" t="s">
        <v>103</v>
      </c>
      <c r="D222" s="265" t="s">
        <v>438</v>
      </c>
      <c r="E222" s="265"/>
      <c r="F222" s="267">
        <f>F223+F226</f>
        <v>286000</v>
      </c>
      <c r="G222" s="267">
        <f t="shared" ref="G222:H222" si="85">G223+G226</f>
        <v>231447.62</v>
      </c>
      <c r="H222" s="267">
        <f t="shared" si="85"/>
        <v>231447.62</v>
      </c>
    </row>
    <row r="223" spans="1:8" ht="31.2" x14ac:dyDescent="0.3">
      <c r="A223" s="170" t="s">
        <v>391</v>
      </c>
      <c r="B223" s="282" t="s">
        <v>207</v>
      </c>
      <c r="C223" s="262" t="s">
        <v>103</v>
      </c>
      <c r="D223" s="262" t="s">
        <v>309</v>
      </c>
      <c r="E223" s="262" t="s">
        <v>434</v>
      </c>
      <c r="F223" s="263">
        <f>F224+F225</f>
        <v>285000</v>
      </c>
      <c r="G223" s="263">
        <f t="shared" ref="G223:H223" si="86">G224+G225</f>
        <v>229447.62</v>
      </c>
      <c r="H223" s="263">
        <f t="shared" si="86"/>
        <v>229447.62</v>
      </c>
    </row>
    <row r="224" spans="1:8" x14ac:dyDescent="0.3">
      <c r="A224" s="203" t="s">
        <v>393</v>
      </c>
      <c r="B224" s="282" t="s">
        <v>207</v>
      </c>
      <c r="C224" s="262" t="s">
        <v>103</v>
      </c>
      <c r="D224" s="262" t="s">
        <v>309</v>
      </c>
      <c r="E224" s="262" t="s">
        <v>394</v>
      </c>
      <c r="F224" s="263">
        <v>215000</v>
      </c>
      <c r="G224" s="263">
        <v>176247.62</v>
      </c>
      <c r="H224" s="263">
        <v>176247.62</v>
      </c>
    </row>
    <row r="225" spans="1:8" ht="62.4" x14ac:dyDescent="0.3">
      <c r="A225" s="203" t="s">
        <v>395</v>
      </c>
      <c r="B225" s="282" t="s">
        <v>207</v>
      </c>
      <c r="C225" s="262" t="s">
        <v>103</v>
      </c>
      <c r="D225" s="262" t="s">
        <v>309</v>
      </c>
      <c r="E225" s="262" t="s">
        <v>396</v>
      </c>
      <c r="F225" s="263">
        <v>70000</v>
      </c>
      <c r="G225" s="263">
        <v>53200</v>
      </c>
      <c r="H225" s="263">
        <v>53200</v>
      </c>
    </row>
    <row r="226" spans="1:8" ht="31.2" x14ac:dyDescent="0.3">
      <c r="A226" s="170" t="s">
        <v>378</v>
      </c>
      <c r="B226" s="282" t="s">
        <v>207</v>
      </c>
      <c r="C226" s="262" t="s">
        <v>103</v>
      </c>
      <c r="D226" s="262" t="s">
        <v>310</v>
      </c>
      <c r="E226" s="262" t="s">
        <v>249</v>
      </c>
      <c r="F226" s="263">
        <v>1000</v>
      </c>
      <c r="G226" s="263">
        <f t="shared" ref="G226:H226" si="87">G227</f>
        <v>2000</v>
      </c>
      <c r="H226" s="263">
        <f t="shared" si="87"/>
        <v>2000</v>
      </c>
    </row>
    <row r="227" spans="1:8" ht="34.5" customHeight="1" x14ac:dyDescent="0.3">
      <c r="A227" s="203" t="s">
        <v>235</v>
      </c>
      <c r="B227" s="282" t="s">
        <v>207</v>
      </c>
      <c r="C227" s="262" t="s">
        <v>103</v>
      </c>
      <c r="D227" s="262" t="s">
        <v>310</v>
      </c>
      <c r="E227" s="262" t="s">
        <v>380</v>
      </c>
      <c r="F227" s="263">
        <v>1000</v>
      </c>
      <c r="G227" s="263">
        <v>2000</v>
      </c>
      <c r="H227" s="263">
        <v>2000</v>
      </c>
    </row>
    <row r="228" spans="1:8" ht="62.4" hidden="1" x14ac:dyDescent="0.3">
      <c r="A228" s="238" t="s">
        <v>439</v>
      </c>
      <c r="B228" s="282" t="s">
        <v>207</v>
      </c>
      <c r="C228" s="265" t="s">
        <v>313</v>
      </c>
      <c r="D228" s="265" t="s">
        <v>311</v>
      </c>
      <c r="E228" s="265"/>
      <c r="F228" s="267" t="e">
        <f>F230+F233</f>
        <v>#REF!</v>
      </c>
      <c r="G228" s="267" t="e">
        <f t="shared" ref="G228:H228" si="88">G230+G233</f>
        <v>#REF!</v>
      </c>
      <c r="H228" s="267" t="e">
        <f t="shared" si="88"/>
        <v>#REF!</v>
      </c>
    </row>
    <row r="229" spans="1:8" ht="31.2" hidden="1" x14ac:dyDescent="0.3">
      <c r="A229" s="203" t="s">
        <v>440</v>
      </c>
      <c r="B229" s="282" t="s">
        <v>207</v>
      </c>
      <c r="C229" s="262" t="s">
        <v>313</v>
      </c>
      <c r="D229" s="262" t="s">
        <v>441</v>
      </c>
      <c r="E229" s="262"/>
      <c r="F229" s="263"/>
      <c r="G229" s="263"/>
      <c r="H229" s="263"/>
    </row>
    <row r="230" spans="1:8" ht="31.2" hidden="1" x14ac:dyDescent="0.3">
      <c r="A230" s="170" t="s">
        <v>391</v>
      </c>
      <c r="B230" s="282" t="s">
        <v>207</v>
      </c>
      <c r="C230" s="262" t="s">
        <v>313</v>
      </c>
      <c r="D230" s="262" t="s">
        <v>312</v>
      </c>
      <c r="E230" s="262" t="s">
        <v>434</v>
      </c>
      <c r="F230" s="263">
        <f>F231+F232</f>
        <v>0</v>
      </c>
      <c r="G230" s="263">
        <f t="shared" ref="G230:H230" si="89">G231+G232</f>
        <v>0</v>
      </c>
      <c r="H230" s="263">
        <f t="shared" si="89"/>
        <v>0</v>
      </c>
    </row>
    <row r="231" spans="1:8" hidden="1" x14ac:dyDescent="0.3">
      <c r="A231" s="203" t="s">
        <v>393</v>
      </c>
      <c r="B231" s="282" t="s">
        <v>207</v>
      </c>
      <c r="C231" s="262" t="s">
        <v>313</v>
      </c>
      <c r="D231" s="262" t="s">
        <v>312</v>
      </c>
      <c r="E231" s="262" t="s">
        <v>394</v>
      </c>
      <c r="F231" s="263"/>
      <c r="G231" s="263"/>
      <c r="H231" s="263"/>
    </row>
    <row r="232" spans="1:8" ht="62.4" hidden="1" x14ac:dyDescent="0.3">
      <c r="A232" s="203" t="s">
        <v>395</v>
      </c>
      <c r="B232" s="282" t="s">
        <v>207</v>
      </c>
      <c r="C232" s="262" t="s">
        <v>313</v>
      </c>
      <c r="D232" s="262" t="s">
        <v>312</v>
      </c>
      <c r="E232" s="262" t="s">
        <v>396</v>
      </c>
      <c r="F232" s="263"/>
      <c r="G232" s="263"/>
      <c r="H232" s="263"/>
    </row>
    <row r="233" spans="1:8" ht="31.2" hidden="1" x14ac:dyDescent="0.3">
      <c r="A233" s="170" t="s">
        <v>378</v>
      </c>
      <c r="B233" s="282" t="s">
        <v>207</v>
      </c>
      <c r="C233" s="262" t="s">
        <v>313</v>
      </c>
      <c r="D233" s="262" t="s">
        <v>314</v>
      </c>
      <c r="E233" s="262" t="s">
        <v>249</v>
      </c>
      <c r="F233" s="263" t="e">
        <f>#REF!</f>
        <v>#REF!</v>
      </c>
      <c r="G233" s="263" t="e">
        <f>#REF!</f>
        <v>#REF!</v>
      </c>
      <c r="H233" s="263" t="e">
        <f>#REF!</f>
        <v>#REF!</v>
      </c>
    </row>
    <row r="234" spans="1:8" ht="20.25" customHeight="1" x14ac:dyDescent="0.3">
      <c r="A234" s="196" t="s">
        <v>241</v>
      </c>
      <c r="B234" s="270" t="s">
        <v>207</v>
      </c>
      <c r="C234" s="265" t="s">
        <v>478</v>
      </c>
      <c r="D234" s="265"/>
      <c r="E234" s="265"/>
      <c r="F234" s="267">
        <f t="shared" ref="F234:F236" si="90">F235</f>
        <v>0</v>
      </c>
      <c r="G234" s="267">
        <f t="shared" ref="G234:G239" si="91">G235</f>
        <v>139200</v>
      </c>
      <c r="H234" s="267">
        <f t="shared" ref="H234:H239" si="92">H235</f>
        <v>139200</v>
      </c>
    </row>
    <row r="235" spans="1:8" ht="30" customHeight="1" x14ac:dyDescent="0.3">
      <c r="A235" s="240" t="s">
        <v>197</v>
      </c>
      <c r="B235" s="270" t="s">
        <v>207</v>
      </c>
      <c r="C235" s="265" t="s">
        <v>200</v>
      </c>
      <c r="D235" s="265"/>
      <c r="E235" s="265"/>
      <c r="F235" s="267">
        <f t="shared" si="90"/>
        <v>0</v>
      </c>
      <c r="G235" s="267">
        <f t="shared" si="91"/>
        <v>139200</v>
      </c>
      <c r="H235" s="267">
        <f t="shared" si="92"/>
        <v>139200</v>
      </c>
    </row>
    <row r="236" spans="1:8" ht="30" customHeight="1" x14ac:dyDescent="0.3">
      <c r="A236" s="200" t="s">
        <v>477</v>
      </c>
      <c r="B236" s="270" t="s">
        <v>207</v>
      </c>
      <c r="C236" s="265" t="s">
        <v>200</v>
      </c>
      <c r="D236" s="265" t="s">
        <v>253</v>
      </c>
      <c r="E236" s="265"/>
      <c r="F236" s="267">
        <f t="shared" si="90"/>
        <v>0</v>
      </c>
      <c r="G236" s="267">
        <f t="shared" si="91"/>
        <v>139200</v>
      </c>
      <c r="H236" s="267">
        <f t="shared" si="92"/>
        <v>139200</v>
      </c>
    </row>
    <row r="237" spans="1:8" ht="30" customHeight="1" x14ac:dyDescent="0.3">
      <c r="A237" s="232" t="s">
        <v>352</v>
      </c>
      <c r="B237" s="270" t="s">
        <v>207</v>
      </c>
      <c r="C237" s="265" t="s">
        <v>200</v>
      </c>
      <c r="D237" s="265" t="s">
        <v>354</v>
      </c>
      <c r="E237" s="265"/>
      <c r="F237" s="267">
        <f>F238</f>
        <v>0</v>
      </c>
      <c r="G237" s="267">
        <f t="shared" si="91"/>
        <v>139200</v>
      </c>
      <c r="H237" s="267">
        <f t="shared" si="92"/>
        <v>139200</v>
      </c>
    </row>
    <row r="238" spans="1:8" ht="51" customHeight="1" x14ac:dyDescent="0.3">
      <c r="A238" s="281" t="s">
        <v>476</v>
      </c>
      <c r="B238" s="282" t="s">
        <v>207</v>
      </c>
      <c r="C238" s="262" t="s">
        <v>200</v>
      </c>
      <c r="D238" s="262" t="s">
        <v>479</v>
      </c>
      <c r="E238" s="262"/>
      <c r="F238" s="263">
        <f>F239</f>
        <v>0</v>
      </c>
      <c r="G238" s="263">
        <f t="shared" si="91"/>
        <v>139200</v>
      </c>
      <c r="H238" s="263">
        <f t="shared" si="92"/>
        <v>139200</v>
      </c>
    </row>
    <row r="239" spans="1:8" ht="36.75" customHeight="1" x14ac:dyDescent="0.3">
      <c r="A239" s="197" t="s">
        <v>353</v>
      </c>
      <c r="B239" s="282" t="s">
        <v>207</v>
      </c>
      <c r="C239" s="262" t="s">
        <v>200</v>
      </c>
      <c r="D239" s="262" t="s">
        <v>355</v>
      </c>
      <c r="E239" s="262" t="s">
        <v>270</v>
      </c>
      <c r="F239" s="263">
        <f>F240</f>
        <v>0</v>
      </c>
      <c r="G239" s="263">
        <f t="shared" si="91"/>
        <v>139200</v>
      </c>
      <c r="H239" s="263">
        <f t="shared" si="92"/>
        <v>139200</v>
      </c>
    </row>
    <row r="240" spans="1:8" ht="35.25" customHeight="1" x14ac:dyDescent="0.3">
      <c r="A240" s="197" t="s">
        <v>480</v>
      </c>
      <c r="B240" s="282" t="s">
        <v>207</v>
      </c>
      <c r="C240" s="262" t="s">
        <v>200</v>
      </c>
      <c r="D240" s="262" t="s">
        <v>355</v>
      </c>
      <c r="E240" s="262" t="s">
        <v>542</v>
      </c>
      <c r="F240" s="263">
        <v>0</v>
      </c>
      <c r="G240" s="263">
        <v>139200</v>
      </c>
      <c r="H240" s="263">
        <v>139200</v>
      </c>
    </row>
    <row r="241" spans="1:8" ht="29.25" customHeight="1" x14ac:dyDescent="0.3">
      <c r="A241" s="238" t="s">
        <v>475</v>
      </c>
      <c r="B241" s="239"/>
      <c r="C241" s="265"/>
      <c r="D241" s="265"/>
      <c r="E241" s="265"/>
      <c r="F241" s="267">
        <f>F234+F203+F173+F128+F87+F60+F52+F15</f>
        <v>7557400.8099999996</v>
      </c>
      <c r="G241" s="267" t="e">
        <f>G203+G173+G128+G87+G60+G52+G15+G234</f>
        <v>#REF!</v>
      </c>
      <c r="H241" s="267" t="e">
        <f>H203+H173+H128+H87+H60+H52+H15+H234</f>
        <v>#REF!</v>
      </c>
    </row>
    <row r="245" spans="1:8" ht="18" x14ac:dyDescent="0.35">
      <c r="A245" s="195" t="s">
        <v>189</v>
      </c>
      <c r="F245" s="283" t="s">
        <v>190</v>
      </c>
    </row>
  </sheetData>
  <mergeCells count="17">
    <mergeCell ref="A9:H9"/>
    <mergeCell ref="A10:H10"/>
    <mergeCell ref="D7:G7"/>
    <mergeCell ref="D8:G8"/>
    <mergeCell ref="F12:F13"/>
    <mergeCell ref="G12:G13"/>
    <mergeCell ref="H12:H13"/>
    <mergeCell ref="A12:A13"/>
    <mergeCell ref="B12:B13"/>
    <mergeCell ref="C12:C13"/>
    <mergeCell ref="D12:D13"/>
    <mergeCell ref="E12:E13"/>
    <mergeCell ref="A1:G1"/>
    <mergeCell ref="A2:G2"/>
    <mergeCell ref="A3:G3"/>
    <mergeCell ref="A4:G4"/>
    <mergeCell ref="A6:G6"/>
  </mergeCells>
  <phoneticPr fontId="13" type="noConversion"/>
  <pageMargins left="0.70866141732283472" right="0.70866141732283472" top="0.74803149606299213" bottom="0.74803149606299213" header="0.31496062992125984" footer="0.31496062992125984"/>
  <pageSetup paperSize="9" scale="6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6"/>
  <sheetViews>
    <sheetView tabSelected="1" zoomScaleNormal="100" workbookViewId="0">
      <selection activeCell="A3" sqref="A3:H3"/>
    </sheetView>
  </sheetViews>
  <sheetFormatPr defaultRowHeight="18" x14ac:dyDescent="0.35"/>
  <cols>
    <col min="1" max="1" width="58" style="50" customWidth="1"/>
    <col min="2" max="2" width="34.88671875" style="50" customWidth="1"/>
    <col min="3" max="3" width="22.33203125" style="52" customWidth="1"/>
    <col min="4" max="4" width="23" style="52" customWidth="1"/>
    <col min="5" max="5" width="23.44140625" style="52" customWidth="1"/>
    <col min="6" max="8" width="8.88671875" hidden="1" customWidth="1"/>
  </cols>
  <sheetData>
    <row r="1" spans="1:16" x14ac:dyDescent="0.35">
      <c r="C1" s="51" t="s">
        <v>498</v>
      </c>
      <c r="D1" s="181"/>
      <c r="E1" s="356" t="s">
        <v>579</v>
      </c>
    </row>
    <row r="2" spans="1:16" ht="18.75" customHeight="1" x14ac:dyDescent="0.3">
      <c r="A2" s="387" t="s">
        <v>585</v>
      </c>
      <c r="B2" s="387"/>
      <c r="C2" s="387"/>
      <c r="D2" s="387"/>
      <c r="E2" s="387"/>
      <c r="F2" s="387"/>
      <c r="G2" s="387"/>
      <c r="H2" s="387"/>
    </row>
    <row r="3" spans="1:16" ht="14.4" customHeight="1" x14ac:dyDescent="0.3">
      <c r="A3" s="365" t="s">
        <v>574</v>
      </c>
      <c r="B3" s="365"/>
      <c r="C3" s="365"/>
      <c r="D3" s="365"/>
      <c r="E3" s="365"/>
      <c r="F3" s="365"/>
      <c r="G3" s="365"/>
      <c r="H3" s="365"/>
    </row>
    <row r="4" spans="1:16" ht="18" customHeight="1" x14ac:dyDescent="0.3">
      <c r="A4" s="388" t="s">
        <v>558</v>
      </c>
      <c r="B4" s="388"/>
      <c r="C4" s="388"/>
      <c r="D4" s="388"/>
      <c r="E4" s="388"/>
      <c r="F4" s="388"/>
      <c r="G4" s="388"/>
      <c r="H4" s="388"/>
    </row>
    <row r="5" spans="1:16" ht="11.4" customHeight="1" x14ac:dyDescent="0.3">
      <c r="A5" s="399"/>
      <c r="B5" s="399"/>
      <c r="C5" s="399"/>
      <c r="D5" s="399"/>
      <c r="E5" s="399"/>
      <c r="F5" s="399"/>
      <c r="G5" s="399"/>
      <c r="H5" s="399"/>
    </row>
    <row r="6" spans="1:16" ht="18" customHeight="1" x14ac:dyDescent="0.3">
      <c r="A6" s="388" t="s">
        <v>576</v>
      </c>
      <c r="B6" s="388"/>
      <c r="C6" s="388"/>
      <c r="D6" s="388"/>
      <c r="E6" s="388"/>
      <c r="F6" s="388"/>
      <c r="G6" s="388"/>
      <c r="H6" s="388"/>
    </row>
    <row r="7" spans="1:16" ht="12" customHeight="1" x14ac:dyDescent="0.3">
      <c r="A7" s="355"/>
      <c r="B7" s="355"/>
      <c r="C7" s="394" t="s">
        <v>567</v>
      </c>
      <c r="D7" s="394"/>
      <c r="E7" s="394"/>
      <c r="F7" s="394"/>
      <c r="G7" s="394"/>
      <c r="H7" s="394"/>
    </row>
    <row r="8" spans="1:16" ht="12.6" customHeight="1" x14ac:dyDescent="0.3">
      <c r="A8" s="354"/>
      <c r="B8" s="354"/>
      <c r="C8" s="354"/>
      <c r="D8" s="388" t="s">
        <v>568</v>
      </c>
      <c r="E8" s="388"/>
      <c r="F8" s="388"/>
      <c r="G8" s="388"/>
      <c r="H8" s="388"/>
      <c r="I8" s="342"/>
      <c r="J8" s="342"/>
      <c r="K8" s="342"/>
      <c r="L8" s="342"/>
      <c r="M8" s="342"/>
      <c r="N8" s="342"/>
      <c r="O8" s="342"/>
      <c r="P8" s="342"/>
    </row>
    <row r="9" spans="1:16" ht="47.25" customHeight="1" x14ac:dyDescent="0.3">
      <c r="A9" s="397" t="s">
        <v>559</v>
      </c>
      <c r="B9" s="397"/>
      <c r="C9" s="397"/>
      <c r="D9" s="397"/>
      <c r="E9" s="397"/>
    </row>
    <row r="10" spans="1:16" ht="15.75" customHeight="1" x14ac:dyDescent="0.3">
      <c r="A10" s="397"/>
      <c r="B10" s="397"/>
      <c r="C10" s="397"/>
      <c r="D10" s="397"/>
      <c r="E10" s="397"/>
    </row>
    <row r="11" spans="1:16" ht="15.75" customHeight="1" x14ac:dyDescent="0.3">
      <c r="A11" s="398"/>
      <c r="B11" s="398"/>
      <c r="C11" s="398"/>
      <c r="D11" s="398"/>
      <c r="E11" s="398"/>
    </row>
    <row r="12" spans="1:16" s="61" customFormat="1" ht="35.25" customHeight="1" x14ac:dyDescent="0.3">
      <c r="A12" s="396" t="s">
        <v>149</v>
      </c>
      <c r="B12" s="396" t="s">
        <v>150</v>
      </c>
      <c r="C12" s="395" t="s">
        <v>151</v>
      </c>
      <c r="D12" s="395"/>
      <c r="E12" s="395"/>
    </row>
    <row r="13" spans="1:16" s="61" customFormat="1" ht="35.25" customHeight="1" x14ac:dyDescent="0.3">
      <c r="A13" s="396"/>
      <c r="B13" s="396"/>
      <c r="C13" s="190" t="s">
        <v>529</v>
      </c>
      <c r="D13" s="190" t="s">
        <v>530</v>
      </c>
      <c r="E13" s="190" t="s">
        <v>560</v>
      </c>
    </row>
    <row r="14" spans="1:16" ht="34.799999999999997" x14ac:dyDescent="0.3">
      <c r="A14" s="60" t="s">
        <v>152</v>
      </c>
      <c r="B14" s="58" t="s">
        <v>153</v>
      </c>
      <c r="C14" s="191">
        <f>C30+C34</f>
        <v>67822.929999999702</v>
      </c>
      <c r="D14" s="191">
        <f>D31+D27</f>
        <v>0</v>
      </c>
      <c r="E14" s="191">
        <f>E32+E27</f>
        <v>0</v>
      </c>
    </row>
    <row r="15" spans="1:16" ht="34.799999999999997" x14ac:dyDescent="0.3">
      <c r="A15" s="60" t="s">
        <v>154</v>
      </c>
      <c r="B15" s="58" t="s">
        <v>155</v>
      </c>
      <c r="C15" s="191"/>
      <c r="D15" s="191"/>
      <c r="E15" s="191"/>
    </row>
    <row r="16" spans="1:16" ht="36" x14ac:dyDescent="0.3">
      <c r="A16" s="53" t="s">
        <v>500</v>
      </c>
      <c r="B16" s="58" t="s">
        <v>157</v>
      </c>
      <c r="C16" s="191"/>
      <c r="D16" s="191"/>
      <c r="E16" s="191"/>
    </row>
    <row r="17" spans="1:6" ht="54" x14ac:dyDescent="0.3">
      <c r="A17" s="53" t="s">
        <v>526</v>
      </c>
      <c r="B17" s="58" t="s">
        <v>158</v>
      </c>
      <c r="C17" s="191"/>
      <c r="D17" s="191"/>
      <c r="E17" s="191"/>
    </row>
    <row r="18" spans="1:6" ht="54" x14ac:dyDescent="0.3">
      <c r="A18" s="53" t="s">
        <v>159</v>
      </c>
      <c r="B18" s="58" t="s">
        <v>160</v>
      </c>
      <c r="C18" s="191"/>
      <c r="D18" s="191"/>
      <c r="E18" s="191"/>
    </row>
    <row r="19" spans="1:6" ht="54" x14ac:dyDescent="0.3">
      <c r="A19" s="53" t="s">
        <v>501</v>
      </c>
      <c r="B19" s="58" t="s">
        <v>161</v>
      </c>
      <c r="C19" s="191"/>
      <c r="D19" s="191"/>
      <c r="E19" s="191"/>
      <c r="F19" s="62"/>
    </row>
    <row r="20" spans="1:6" ht="34.799999999999997" x14ac:dyDescent="0.3">
      <c r="A20" s="54" t="s">
        <v>156</v>
      </c>
      <c r="B20" s="58" t="s">
        <v>503</v>
      </c>
      <c r="C20" s="192"/>
      <c r="D20" s="192"/>
      <c r="E20" s="192"/>
    </row>
    <row r="21" spans="1:6" ht="54" x14ac:dyDescent="0.3">
      <c r="A21" s="53" t="s">
        <v>162</v>
      </c>
      <c r="B21" s="58" t="s">
        <v>502</v>
      </c>
      <c r="C21" s="191"/>
      <c r="D21" s="191"/>
      <c r="E21" s="191"/>
    </row>
    <row r="22" spans="1:6" ht="54" x14ac:dyDescent="0.3">
      <c r="A22" s="53" t="s">
        <v>504</v>
      </c>
      <c r="B22" s="58" t="s">
        <v>505</v>
      </c>
      <c r="C22" s="191"/>
      <c r="D22" s="191"/>
      <c r="E22" s="191"/>
    </row>
    <row r="23" spans="1:6" ht="72" x14ac:dyDescent="0.3">
      <c r="A23" s="53" t="s">
        <v>507</v>
      </c>
      <c r="B23" s="58" t="s">
        <v>506</v>
      </c>
      <c r="C23" s="191"/>
      <c r="D23" s="191"/>
      <c r="E23" s="191"/>
    </row>
    <row r="24" spans="1:6" ht="54" x14ac:dyDescent="0.3">
      <c r="A24" s="53" t="s">
        <v>163</v>
      </c>
      <c r="B24" s="58" t="s">
        <v>508</v>
      </c>
      <c r="C24" s="191"/>
      <c r="D24" s="191"/>
      <c r="E24" s="191"/>
    </row>
    <row r="25" spans="1:6" ht="72" x14ac:dyDescent="0.3">
      <c r="A25" s="55" t="s">
        <v>510</v>
      </c>
      <c r="B25" s="58" t="s">
        <v>509</v>
      </c>
      <c r="C25" s="191"/>
      <c r="D25" s="191"/>
      <c r="E25" s="191"/>
    </row>
    <row r="26" spans="1:6" ht="34.799999999999997" x14ac:dyDescent="0.3">
      <c r="A26" s="56" t="s">
        <v>164</v>
      </c>
      <c r="B26" s="57" t="s">
        <v>165</v>
      </c>
      <c r="C26" s="191">
        <f>C31+C27</f>
        <v>67822.929999999702</v>
      </c>
      <c r="D26" s="191">
        <f>D31+D27</f>
        <v>0</v>
      </c>
      <c r="E26" s="191">
        <f>E31+E27</f>
        <v>0</v>
      </c>
    </row>
    <row r="27" spans="1:6" x14ac:dyDescent="0.3">
      <c r="A27" s="55" t="s">
        <v>166</v>
      </c>
      <c r="B27" s="58" t="s">
        <v>167</v>
      </c>
      <c r="C27" s="191">
        <f t="shared" ref="C27:C29" si="0">C28</f>
        <v>-7489577.8799999999</v>
      </c>
      <c r="D27" s="191">
        <f t="shared" ref="D27:E29" si="1">D28</f>
        <v>-5079408.3099999996</v>
      </c>
      <c r="E27" s="191">
        <f t="shared" si="1"/>
        <v>-5150145.8899999997</v>
      </c>
    </row>
    <row r="28" spans="1:6" x14ac:dyDescent="0.3">
      <c r="A28" s="55" t="s">
        <v>168</v>
      </c>
      <c r="B28" s="58" t="s">
        <v>169</v>
      </c>
      <c r="C28" s="191">
        <f t="shared" si="0"/>
        <v>-7489577.8799999999</v>
      </c>
      <c r="D28" s="191">
        <f t="shared" si="1"/>
        <v>-5079408.3099999996</v>
      </c>
      <c r="E28" s="191">
        <f t="shared" si="1"/>
        <v>-5150145.8899999997</v>
      </c>
    </row>
    <row r="29" spans="1:6" ht="36" x14ac:dyDescent="0.3">
      <c r="A29" s="55" t="s">
        <v>170</v>
      </c>
      <c r="B29" s="58" t="s">
        <v>171</v>
      </c>
      <c r="C29" s="324">
        <f t="shared" si="0"/>
        <v>-7489577.8799999999</v>
      </c>
      <c r="D29" s="191">
        <f t="shared" si="1"/>
        <v>-5079408.3099999996</v>
      </c>
      <c r="E29" s="191">
        <f t="shared" si="1"/>
        <v>-5150145.8899999997</v>
      </c>
    </row>
    <row r="30" spans="1:6" ht="36" x14ac:dyDescent="0.3">
      <c r="A30" s="55" t="s">
        <v>513</v>
      </c>
      <c r="B30" s="58" t="s">
        <v>172</v>
      </c>
      <c r="C30" s="191">
        <v>-7489577.8799999999</v>
      </c>
      <c r="D30" s="191">
        <v>-5079408.3099999996</v>
      </c>
      <c r="E30" s="191">
        <v>-5150145.8899999997</v>
      </c>
    </row>
    <row r="31" spans="1:6" x14ac:dyDescent="0.3">
      <c r="A31" s="55" t="s">
        <v>173</v>
      </c>
      <c r="B31" s="58" t="s">
        <v>174</v>
      </c>
      <c r="C31" s="191">
        <f t="shared" ref="C31:C33" si="2">C32</f>
        <v>7557400.8099999996</v>
      </c>
      <c r="D31" s="191">
        <f t="shared" ref="D31:E33" si="3">D32</f>
        <v>5079408.3099999996</v>
      </c>
      <c r="E31" s="191">
        <f t="shared" si="3"/>
        <v>5150145.8899999997</v>
      </c>
    </row>
    <row r="32" spans="1:6" x14ac:dyDescent="0.3">
      <c r="A32" s="55" t="s">
        <v>175</v>
      </c>
      <c r="B32" s="58" t="s">
        <v>176</v>
      </c>
      <c r="C32" s="191">
        <f t="shared" si="2"/>
        <v>7557400.8099999996</v>
      </c>
      <c r="D32" s="191">
        <f t="shared" si="3"/>
        <v>5079408.3099999996</v>
      </c>
      <c r="E32" s="191">
        <f t="shared" si="3"/>
        <v>5150145.8899999997</v>
      </c>
    </row>
    <row r="33" spans="1:5" ht="36" x14ac:dyDescent="0.3">
      <c r="A33" s="55" t="s">
        <v>528</v>
      </c>
      <c r="B33" s="58" t="s">
        <v>527</v>
      </c>
      <c r="C33" s="191">
        <f t="shared" si="2"/>
        <v>7557400.8099999996</v>
      </c>
      <c r="D33" s="191">
        <f t="shared" si="3"/>
        <v>5079408.3099999996</v>
      </c>
      <c r="E33" s="191">
        <f t="shared" si="3"/>
        <v>5150145.8899999997</v>
      </c>
    </row>
    <row r="34" spans="1:5" ht="36" x14ac:dyDescent="0.3">
      <c r="A34" s="55" t="s">
        <v>514</v>
      </c>
      <c r="B34" s="58" t="s">
        <v>177</v>
      </c>
      <c r="C34" s="191">
        <v>7557400.8099999996</v>
      </c>
      <c r="D34" s="191">
        <v>5079408.3099999996</v>
      </c>
      <c r="E34" s="191">
        <v>5150145.8899999997</v>
      </c>
    </row>
    <row r="35" spans="1:5" ht="34.799999999999997" x14ac:dyDescent="0.35">
      <c r="A35" s="56" t="s">
        <v>511</v>
      </c>
      <c r="B35" s="57" t="s">
        <v>512</v>
      </c>
      <c r="C35" s="191"/>
      <c r="D35" s="300"/>
      <c r="E35" s="300"/>
    </row>
    <row r="36" spans="1:5" ht="78.75" customHeight="1" x14ac:dyDescent="0.35">
      <c r="A36" s="1" t="s">
        <v>189</v>
      </c>
      <c r="B36" s="59"/>
      <c r="D36" s="3"/>
      <c r="E36" s="3" t="s">
        <v>190</v>
      </c>
    </row>
  </sheetData>
  <mergeCells count="11">
    <mergeCell ref="A2:H2"/>
    <mergeCell ref="A3:H3"/>
    <mergeCell ref="A4:H4"/>
    <mergeCell ref="A5:H5"/>
    <mergeCell ref="A6:H6"/>
    <mergeCell ref="C7:H7"/>
    <mergeCell ref="C12:E12"/>
    <mergeCell ref="A12:A13"/>
    <mergeCell ref="B12:B13"/>
    <mergeCell ref="A9:E11"/>
    <mergeCell ref="D8:H8"/>
  </mergeCells>
  <phoneticPr fontId="13" type="noConversion"/>
  <pageMargins left="0.7" right="0.7" top="0.75" bottom="0.75" header="0.3" footer="0.3"/>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8"/>
  <sheetViews>
    <sheetView workbookViewId="0">
      <selection activeCell="D75" sqref="D75"/>
    </sheetView>
  </sheetViews>
  <sheetFormatPr defaultRowHeight="15.6" x14ac:dyDescent="0.3"/>
  <cols>
    <col min="1" max="1" width="73.44140625" style="4" bestFit="1" customWidth="1"/>
    <col min="2" max="3" width="14.6640625" style="4" customWidth="1"/>
    <col min="4" max="4" width="17.33203125" style="19" customWidth="1"/>
    <col min="5" max="5" width="10" style="19" customWidth="1"/>
    <col min="6" max="6" width="19.6640625" style="15" customWidth="1"/>
    <col min="7" max="7" width="19.6640625" style="15" bestFit="1" customWidth="1"/>
    <col min="8" max="8" width="0.5546875" customWidth="1"/>
  </cols>
  <sheetData>
    <row r="1" spans="1:7" x14ac:dyDescent="0.3">
      <c r="D1" s="18" t="s">
        <v>147</v>
      </c>
    </row>
    <row r="2" spans="1:7" x14ac:dyDescent="0.3">
      <c r="D2" s="18" t="s">
        <v>110</v>
      </c>
    </row>
    <row r="3" spans="1:7" x14ac:dyDescent="0.3">
      <c r="D3" s="5" t="s">
        <v>191</v>
      </c>
    </row>
    <row r="4" spans="1:7" x14ac:dyDescent="0.3">
      <c r="D4" s="18" t="s">
        <v>210</v>
      </c>
    </row>
    <row r="5" spans="1:7" x14ac:dyDescent="0.3">
      <c r="D5" s="18"/>
      <c r="E5" s="18"/>
    </row>
    <row r="6" spans="1:7" x14ac:dyDescent="0.3">
      <c r="A6" s="363" t="s">
        <v>145</v>
      </c>
      <c r="B6" s="363"/>
      <c r="C6" s="364"/>
      <c r="D6" s="364"/>
      <c r="E6" s="364"/>
      <c r="F6" s="364"/>
      <c r="G6" s="4"/>
    </row>
    <row r="7" spans="1:7" x14ac:dyDescent="0.3">
      <c r="A7" s="363" t="s">
        <v>203</v>
      </c>
      <c r="B7" s="363"/>
      <c r="C7" s="363"/>
      <c r="D7" s="363"/>
      <c r="E7" s="363"/>
      <c r="F7" s="363"/>
      <c r="G7" s="7"/>
    </row>
    <row r="8" spans="1:7" x14ac:dyDescent="0.3">
      <c r="A8" s="363" t="s">
        <v>217</v>
      </c>
      <c r="B8" s="363"/>
      <c r="C8" s="363"/>
      <c r="D8" s="363"/>
      <c r="E8" s="363"/>
      <c r="F8" s="363"/>
      <c r="G8" s="7"/>
    </row>
    <row r="9" spans="1:7" x14ac:dyDescent="0.3">
      <c r="A9" s="47" t="s">
        <v>73</v>
      </c>
      <c r="B9" s="47" t="s">
        <v>73</v>
      </c>
      <c r="C9" s="47" t="s">
        <v>73</v>
      </c>
      <c r="D9" s="48" t="s">
        <v>73</v>
      </c>
      <c r="E9" s="48" t="s">
        <v>73</v>
      </c>
      <c r="F9" s="47"/>
      <c r="G9" s="47" t="s">
        <v>135</v>
      </c>
    </row>
    <row r="10" spans="1:7" x14ac:dyDescent="0.3">
      <c r="A10" s="400" t="s">
        <v>74</v>
      </c>
      <c r="B10" s="402" t="s">
        <v>144</v>
      </c>
      <c r="C10" s="402" t="s">
        <v>75</v>
      </c>
      <c r="D10" s="404" t="s">
        <v>108</v>
      </c>
      <c r="E10" s="404" t="s">
        <v>109</v>
      </c>
      <c r="F10" s="372" t="s">
        <v>3</v>
      </c>
      <c r="G10" s="373"/>
    </row>
    <row r="11" spans="1:7" x14ac:dyDescent="0.3">
      <c r="A11" s="401"/>
      <c r="B11" s="403"/>
      <c r="C11" s="403"/>
      <c r="D11" s="405"/>
      <c r="E11" s="405"/>
      <c r="F11" s="16">
        <v>2017</v>
      </c>
      <c r="G11" s="16">
        <v>2018</v>
      </c>
    </row>
    <row r="12" spans="1:7" ht="31.2" x14ac:dyDescent="0.3">
      <c r="A12" s="28" t="s">
        <v>195</v>
      </c>
      <c r="B12" s="29" t="s">
        <v>207</v>
      </c>
      <c r="C12" s="29"/>
      <c r="D12" s="30"/>
      <c r="E12" s="30"/>
      <c r="F12" s="23"/>
      <c r="G12" s="23"/>
    </row>
    <row r="13" spans="1:7" x14ac:dyDescent="0.3">
      <c r="A13" s="9" t="s">
        <v>76</v>
      </c>
      <c r="B13" s="29" t="s">
        <v>207</v>
      </c>
      <c r="C13" s="29" t="s">
        <v>77</v>
      </c>
      <c r="D13" s="30"/>
      <c r="E13" s="30"/>
      <c r="F13" s="42">
        <f>F14+F18+F25+F31</f>
        <v>1873100</v>
      </c>
      <c r="G13" s="42">
        <f>G14+G18+G25+G31</f>
        <v>1921000</v>
      </c>
    </row>
    <row r="14" spans="1:7" ht="31.2" x14ac:dyDescent="0.3">
      <c r="A14" s="9" t="s">
        <v>78</v>
      </c>
      <c r="B14" s="29" t="s">
        <v>207</v>
      </c>
      <c r="C14" s="29" t="s">
        <v>79</v>
      </c>
      <c r="D14" s="30"/>
      <c r="E14" s="30"/>
      <c r="F14" s="42">
        <f>F15</f>
        <v>262000</v>
      </c>
      <c r="G14" s="42">
        <f>G15</f>
        <v>263000</v>
      </c>
    </row>
    <row r="15" spans="1:7" x14ac:dyDescent="0.3">
      <c r="A15" s="34" t="s">
        <v>113</v>
      </c>
      <c r="B15" s="29" t="s">
        <v>207</v>
      </c>
      <c r="C15" s="29" t="s">
        <v>79</v>
      </c>
      <c r="D15" s="30">
        <v>7700300000</v>
      </c>
      <c r="E15" s="30"/>
      <c r="F15" s="41">
        <f>F16+F17</f>
        <v>262000</v>
      </c>
      <c r="G15" s="41">
        <f>G16+G17</f>
        <v>263000</v>
      </c>
    </row>
    <row r="16" spans="1:7" ht="32.25" customHeight="1" x14ac:dyDescent="0.3">
      <c r="A16" s="12" t="s">
        <v>111</v>
      </c>
      <c r="B16" s="32" t="s">
        <v>207</v>
      </c>
      <c r="C16" s="32" t="s">
        <v>79</v>
      </c>
      <c r="D16" s="33">
        <v>7700380110</v>
      </c>
      <c r="E16" s="33">
        <v>121</v>
      </c>
      <c r="F16" s="24">
        <v>260000</v>
      </c>
      <c r="G16" s="24">
        <v>260000</v>
      </c>
    </row>
    <row r="17" spans="1:7" ht="31.2" x14ac:dyDescent="0.3">
      <c r="A17" s="12" t="s">
        <v>116</v>
      </c>
      <c r="B17" s="32" t="s">
        <v>207</v>
      </c>
      <c r="C17" s="37" t="s">
        <v>79</v>
      </c>
      <c r="D17" s="38">
        <v>7700380190</v>
      </c>
      <c r="E17" s="38">
        <v>122</v>
      </c>
      <c r="F17" s="40">
        <v>2000</v>
      </c>
      <c r="G17" s="40">
        <v>3000</v>
      </c>
    </row>
    <row r="18" spans="1:7" x14ac:dyDescent="0.3">
      <c r="A18" s="34" t="s">
        <v>115</v>
      </c>
      <c r="B18" s="29" t="s">
        <v>207</v>
      </c>
      <c r="C18" s="35" t="s">
        <v>81</v>
      </c>
      <c r="D18" s="36">
        <v>7700400000</v>
      </c>
      <c r="E18" s="36"/>
      <c r="F18" s="42">
        <f>SUM(F19:F24)</f>
        <v>1599100</v>
      </c>
      <c r="G18" s="42">
        <f>SUM(G19:G24)</f>
        <v>1646000</v>
      </c>
    </row>
    <row r="19" spans="1:7" ht="31.2" x14ac:dyDescent="0.3">
      <c r="A19" s="31" t="s">
        <v>111</v>
      </c>
      <c r="B19" s="32" t="s">
        <v>207</v>
      </c>
      <c r="C19" s="37" t="s">
        <v>81</v>
      </c>
      <c r="D19" s="38">
        <v>7700480110</v>
      </c>
      <c r="E19" s="38">
        <v>121</v>
      </c>
      <c r="F19" s="40">
        <v>1380000</v>
      </c>
      <c r="G19" s="40">
        <v>1380000</v>
      </c>
    </row>
    <row r="20" spans="1:7" ht="31.2" x14ac:dyDescent="0.3">
      <c r="A20" s="12" t="s">
        <v>116</v>
      </c>
      <c r="B20" s="32" t="s">
        <v>207</v>
      </c>
      <c r="C20" s="37" t="s">
        <v>81</v>
      </c>
      <c r="D20" s="38">
        <v>7700480190</v>
      </c>
      <c r="E20" s="38">
        <v>122</v>
      </c>
      <c r="F20" s="40">
        <v>2000</v>
      </c>
      <c r="G20" s="40">
        <v>3000</v>
      </c>
    </row>
    <row r="21" spans="1:7" ht="31.2" x14ac:dyDescent="0.3">
      <c r="A21" s="31" t="s">
        <v>117</v>
      </c>
      <c r="B21" s="32" t="s">
        <v>207</v>
      </c>
      <c r="C21" s="37" t="s">
        <v>81</v>
      </c>
      <c r="D21" s="38">
        <v>7700480190</v>
      </c>
      <c r="E21" s="33">
        <v>242</v>
      </c>
      <c r="F21" s="24">
        <v>67800</v>
      </c>
      <c r="G21" s="24">
        <v>111700</v>
      </c>
    </row>
    <row r="22" spans="1:7" ht="31.2" x14ac:dyDescent="0.3">
      <c r="A22" s="39" t="s">
        <v>112</v>
      </c>
      <c r="B22" s="32" t="s">
        <v>207</v>
      </c>
      <c r="C22" s="37" t="s">
        <v>81</v>
      </c>
      <c r="D22" s="38">
        <v>7700480190</v>
      </c>
      <c r="E22" s="33">
        <v>244</v>
      </c>
      <c r="F22" s="24">
        <v>137300</v>
      </c>
      <c r="G22" s="24">
        <v>139300</v>
      </c>
    </row>
    <row r="23" spans="1:7" x14ac:dyDescent="0.3">
      <c r="A23" s="31" t="s">
        <v>119</v>
      </c>
      <c r="B23" s="32" t="s">
        <v>207</v>
      </c>
      <c r="C23" s="37" t="s">
        <v>81</v>
      </c>
      <c r="D23" s="38">
        <v>7700489999</v>
      </c>
      <c r="E23" s="38">
        <v>852</v>
      </c>
      <c r="F23" s="40">
        <v>2000</v>
      </c>
      <c r="G23" s="40">
        <v>2000</v>
      </c>
    </row>
    <row r="24" spans="1:7" s="146" customFormat="1" ht="31.2" x14ac:dyDescent="0.3">
      <c r="A24" s="141" t="s">
        <v>112</v>
      </c>
      <c r="B24" s="142" t="s">
        <v>207</v>
      </c>
      <c r="C24" s="142" t="s">
        <v>89</v>
      </c>
      <c r="D24" s="143">
        <v>7703387010</v>
      </c>
      <c r="E24" s="144">
        <v>244</v>
      </c>
      <c r="F24" s="145">
        <v>10000</v>
      </c>
      <c r="G24" s="145">
        <v>10000</v>
      </c>
    </row>
    <row r="25" spans="1:7" ht="34.5" customHeight="1" x14ac:dyDescent="0.3">
      <c r="A25" s="9" t="s">
        <v>82</v>
      </c>
      <c r="B25" s="29" t="s">
        <v>207</v>
      </c>
      <c r="C25" s="35" t="s">
        <v>83</v>
      </c>
      <c r="D25" s="36"/>
      <c r="E25" s="36"/>
      <c r="F25" s="42">
        <f>F26</f>
        <v>9000</v>
      </c>
      <c r="G25" s="42">
        <f>G26</f>
        <v>9000</v>
      </c>
    </row>
    <row r="26" spans="1:7" x14ac:dyDescent="0.3">
      <c r="A26" s="31" t="s">
        <v>118</v>
      </c>
      <c r="B26" s="32" t="s">
        <v>207</v>
      </c>
      <c r="C26" s="37" t="s">
        <v>83</v>
      </c>
      <c r="D26" s="38">
        <v>7701300000</v>
      </c>
      <c r="E26" s="38"/>
      <c r="F26" s="40">
        <f>F27</f>
        <v>9000</v>
      </c>
      <c r="G26" s="40">
        <f>G27</f>
        <v>9000</v>
      </c>
    </row>
    <row r="27" spans="1:7" x14ac:dyDescent="0.3">
      <c r="A27" s="31" t="s">
        <v>22</v>
      </c>
      <c r="B27" s="32" t="s">
        <v>207</v>
      </c>
      <c r="C27" s="37" t="s">
        <v>83</v>
      </c>
      <c r="D27" s="38">
        <v>7701389999</v>
      </c>
      <c r="E27" s="38">
        <v>540</v>
      </c>
      <c r="F27" s="40">
        <v>9000</v>
      </c>
      <c r="G27" s="40">
        <v>9000</v>
      </c>
    </row>
    <row r="28" spans="1:7" s="101" customFormat="1" x14ac:dyDescent="0.3">
      <c r="A28" s="34" t="s">
        <v>205</v>
      </c>
      <c r="B28" s="36">
        <v>996</v>
      </c>
      <c r="C28" s="37"/>
      <c r="D28" s="35" t="s">
        <v>220</v>
      </c>
      <c r="E28" s="38"/>
      <c r="F28" s="42">
        <f>F29</f>
        <v>95000</v>
      </c>
      <c r="G28" s="42">
        <f>G29</f>
        <v>0</v>
      </c>
    </row>
    <row r="29" spans="1:7" s="101" customFormat="1" x14ac:dyDescent="0.3">
      <c r="A29" s="31" t="s">
        <v>208</v>
      </c>
      <c r="B29" s="38">
        <v>996</v>
      </c>
      <c r="C29" s="37" t="s">
        <v>206</v>
      </c>
      <c r="D29" s="37" t="s">
        <v>220</v>
      </c>
      <c r="E29" s="38">
        <v>800</v>
      </c>
      <c r="F29" s="40">
        <v>95000</v>
      </c>
      <c r="G29" s="40">
        <v>0</v>
      </c>
    </row>
    <row r="30" spans="1:7" s="101" customFormat="1" x14ac:dyDescent="0.3">
      <c r="A30" s="31" t="s">
        <v>209</v>
      </c>
      <c r="B30" s="38">
        <v>996</v>
      </c>
      <c r="C30" s="37" t="s">
        <v>206</v>
      </c>
      <c r="D30" s="37" t="s">
        <v>221</v>
      </c>
      <c r="E30" s="38">
        <v>880</v>
      </c>
      <c r="F30" s="40">
        <v>95000</v>
      </c>
      <c r="G30" s="40">
        <v>0</v>
      </c>
    </row>
    <row r="31" spans="1:7" x14ac:dyDescent="0.3">
      <c r="A31" s="9" t="s">
        <v>84</v>
      </c>
      <c r="B31" s="29" t="s">
        <v>207</v>
      </c>
      <c r="C31" s="35" t="s">
        <v>85</v>
      </c>
      <c r="D31" s="36">
        <v>7700100000</v>
      </c>
      <c r="E31" s="36"/>
      <c r="F31" s="42">
        <f>F32</f>
        <v>3000</v>
      </c>
      <c r="G31" s="42">
        <f>G32</f>
        <v>3000</v>
      </c>
    </row>
    <row r="32" spans="1:7" x14ac:dyDescent="0.3">
      <c r="A32" s="31" t="s">
        <v>121</v>
      </c>
      <c r="B32" s="32" t="s">
        <v>207</v>
      </c>
      <c r="C32" s="37" t="s">
        <v>85</v>
      </c>
      <c r="D32" s="38">
        <v>7700189120</v>
      </c>
      <c r="E32" s="38"/>
      <c r="F32" s="40">
        <f>F33</f>
        <v>3000</v>
      </c>
      <c r="G32" s="40">
        <f>G33</f>
        <v>3000</v>
      </c>
    </row>
    <row r="33" spans="1:7" x14ac:dyDescent="0.3">
      <c r="A33" s="31" t="s">
        <v>122</v>
      </c>
      <c r="B33" s="32" t="s">
        <v>207</v>
      </c>
      <c r="C33" s="37" t="s">
        <v>85</v>
      </c>
      <c r="D33" s="38">
        <v>7700789120</v>
      </c>
      <c r="E33" s="38">
        <v>870</v>
      </c>
      <c r="F33" s="40">
        <v>3000</v>
      </c>
      <c r="G33" s="40">
        <v>3000</v>
      </c>
    </row>
    <row r="34" spans="1:7" ht="45.6" x14ac:dyDescent="0.3">
      <c r="A34" s="138" t="s">
        <v>213</v>
      </c>
      <c r="B34" s="29" t="s">
        <v>207</v>
      </c>
      <c r="C34" s="35" t="s">
        <v>211</v>
      </c>
      <c r="D34" s="36"/>
      <c r="E34" s="36"/>
      <c r="F34" s="42">
        <f>F35</f>
        <v>700</v>
      </c>
      <c r="G34" s="42">
        <f>G35</f>
        <v>700</v>
      </c>
    </row>
    <row r="35" spans="1:7" ht="31.2" x14ac:dyDescent="0.3">
      <c r="A35" s="141" t="s">
        <v>112</v>
      </c>
      <c r="B35" s="32" t="s">
        <v>207</v>
      </c>
      <c r="C35" s="37" t="s">
        <v>211</v>
      </c>
      <c r="D35" s="38" t="s">
        <v>222</v>
      </c>
      <c r="E35" s="38"/>
      <c r="F35" s="40">
        <v>700</v>
      </c>
      <c r="G35" s="40">
        <v>700</v>
      </c>
    </row>
    <row r="36" spans="1:7" x14ac:dyDescent="0.3">
      <c r="A36" s="31" t="s">
        <v>214</v>
      </c>
      <c r="B36" s="32" t="s">
        <v>207</v>
      </c>
      <c r="C36" s="37" t="s">
        <v>211</v>
      </c>
      <c r="D36" s="38" t="s">
        <v>222</v>
      </c>
      <c r="E36" s="38">
        <v>244</v>
      </c>
      <c r="F36" s="40">
        <v>700</v>
      </c>
      <c r="G36" s="40">
        <v>700</v>
      </c>
    </row>
    <row r="37" spans="1:7" x14ac:dyDescent="0.3">
      <c r="A37" s="9" t="s">
        <v>139</v>
      </c>
      <c r="B37" s="21" t="s">
        <v>207</v>
      </c>
      <c r="C37" s="35" t="s">
        <v>140</v>
      </c>
      <c r="D37" s="36">
        <v>7030251180</v>
      </c>
      <c r="E37" s="36"/>
      <c r="F37" s="42">
        <f>F38</f>
        <v>39700</v>
      </c>
      <c r="G37" s="42">
        <f>G38</f>
        <v>39800</v>
      </c>
    </row>
    <row r="38" spans="1:7" x14ac:dyDescent="0.3">
      <c r="A38" s="31" t="s">
        <v>138</v>
      </c>
      <c r="B38" s="37" t="s">
        <v>207</v>
      </c>
      <c r="C38" s="37" t="s">
        <v>137</v>
      </c>
      <c r="D38" s="38">
        <v>7030251180</v>
      </c>
      <c r="E38" s="38"/>
      <c r="F38" s="40">
        <f>F39</f>
        <v>39700</v>
      </c>
      <c r="G38" s="40">
        <f>G39</f>
        <v>39800</v>
      </c>
    </row>
    <row r="39" spans="1:7" ht="31.2" x14ac:dyDescent="0.3">
      <c r="A39" s="22" t="s">
        <v>136</v>
      </c>
      <c r="B39" s="37" t="s">
        <v>207</v>
      </c>
      <c r="C39" s="37" t="s">
        <v>137</v>
      </c>
      <c r="D39" s="38">
        <v>7030251180</v>
      </c>
      <c r="E39" s="38"/>
      <c r="F39" s="40">
        <f>F40+F41</f>
        <v>39700</v>
      </c>
      <c r="G39" s="40">
        <f>G40+G41</f>
        <v>39800</v>
      </c>
    </row>
    <row r="40" spans="1:7" ht="37.5" customHeight="1" x14ac:dyDescent="0.3">
      <c r="A40" s="31" t="s">
        <v>111</v>
      </c>
      <c r="B40" s="37" t="s">
        <v>207</v>
      </c>
      <c r="C40" s="37" t="s">
        <v>137</v>
      </c>
      <c r="D40" s="38">
        <v>7030251180</v>
      </c>
      <c r="E40" s="38">
        <v>121</v>
      </c>
      <c r="F40" s="40">
        <v>37000</v>
      </c>
      <c r="G40" s="40">
        <v>37000</v>
      </c>
    </row>
    <row r="41" spans="1:7" ht="31.2" x14ac:dyDescent="0.3">
      <c r="A41" s="39" t="s">
        <v>112</v>
      </c>
      <c r="B41" s="37" t="s">
        <v>207</v>
      </c>
      <c r="C41" s="37" t="s">
        <v>137</v>
      </c>
      <c r="D41" s="38">
        <v>7030251180</v>
      </c>
      <c r="E41" s="38">
        <v>244</v>
      </c>
      <c r="F41" s="40">
        <v>2700</v>
      </c>
      <c r="G41" s="40">
        <v>2800</v>
      </c>
    </row>
    <row r="42" spans="1:7" ht="31.2" x14ac:dyDescent="0.3">
      <c r="A42" s="9" t="s">
        <v>86</v>
      </c>
      <c r="B42" s="35" t="s">
        <v>207</v>
      </c>
      <c r="C42" s="35" t="s">
        <v>87</v>
      </c>
      <c r="D42" s="36"/>
      <c r="E42" s="36"/>
      <c r="F42" s="42">
        <f>F44+F46</f>
        <v>31800</v>
      </c>
      <c r="G42" s="42">
        <f>G44+G46</f>
        <v>58800</v>
      </c>
    </row>
    <row r="43" spans="1:7" s="146" customFormat="1" ht="31.2" x14ac:dyDescent="0.3">
      <c r="A43" s="147" t="s">
        <v>88</v>
      </c>
      <c r="B43" s="148" t="s">
        <v>207</v>
      </c>
      <c r="C43" s="148" t="s">
        <v>89</v>
      </c>
      <c r="D43" s="149"/>
      <c r="E43" s="149"/>
      <c r="F43" s="150">
        <f>F44</f>
        <v>10800</v>
      </c>
      <c r="G43" s="150">
        <f>G44</f>
        <v>10800</v>
      </c>
    </row>
    <row r="44" spans="1:7" s="146" customFormat="1" ht="31.2" x14ac:dyDescent="0.3">
      <c r="A44" s="151" t="s">
        <v>88</v>
      </c>
      <c r="B44" s="142" t="s">
        <v>207</v>
      </c>
      <c r="C44" s="142" t="s">
        <v>89</v>
      </c>
      <c r="D44" s="143">
        <v>7703300000</v>
      </c>
      <c r="E44" s="144"/>
      <c r="F44" s="145">
        <f>F45</f>
        <v>10800</v>
      </c>
      <c r="G44" s="145">
        <f>G45</f>
        <v>10800</v>
      </c>
    </row>
    <row r="45" spans="1:7" s="146" customFormat="1" ht="31.2" x14ac:dyDescent="0.3">
      <c r="A45" s="141" t="s">
        <v>112</v>
      </c>
      <c r="B45" s="142" t="s">
        <v>207</v>
      </c>
      <c r="C45" s="142" t="s">
        <v>89</v>
      </c>
      <c r="D45" s="143">
        <v>7703387010</v>
      </c>
      <c r="E45" s="144">
        <v>540</v>
      </c>
      <c r="F45" s="145">
        <v>10800</v>
      </c>
      <c r="G45" s="145">
        <v>10800</v>
      </c>
    </row>
    <row r="46" spans="1:7" s="146" customFormat="1" ht="31.2" x14ac:dyDescent="0.3">
      <c r="A46" s="147" t="s">
        <v>123</v>
      </c>
      <c r="B46" s="148" t="s">
        <v>207</v>
      </c>
      <c r="C46" s="148" t="s">
        <v>91</v>
      </c>
      <c r="D46" s="149"/>
      <c r="E46" s="149"/>
      <c r="F46" s="150">
        <f>F47</f>
        <v>21000</v>
      </c>
      <c r="G46" s="150">
        <f>G47</f>
        <v>48000</v>
      </c>
    </row>
    <row r="47" spans="1:7" ht="31.2" x14ac:dyDescent="0.3">
      <c r="A47" s="39" t="s">
        <v>112</v>
      </c>
      <c r="B47" s="37" t="s">
        <v>207</v>
      </c>
      <c r="C47" s="37" t="s">
        <v>91</v>
      </c>
      <c r="D47" s="38">
        <v>7703280190</v>
      </c>
      <c r="E47" s="38">
        <v>244</v>
      </c>
      <c r="F47" s="40">
        <v>21000</v>
      </c>
      <c r="G47" s="40">
        <v>48000</v>
      </c>
    </row>
    <row r="48" spans="1:7" x14ac:dyDescent="0.3">
      <c r="A48" s="9" t="s">
        <v>92</v>
      </c>
      <c r="B48" s="35" t="s">
        <v>207</v>
      </c>
      <c r="C48" s="35" t="s">
        <v>93</v>
      </c>
      <c r="D48" s="36"/>
      <c r="E48" s="36"/>
      <c r="F48" s="42">
        <f t="shared" ref="F48:G50" si="0">F49</f>
        <v>150800</v>
      </c>
      <c r="G48" s="42">
        <f t="shared" si="0"/>
        <v>125000</v>
      </c>
    </row>
    <row r="49" spans="1:7" x14ac:dyDescent="0.3">
      <c r="A49" s="31" t="s">
        <v>94</v>
      </c>
      <c r="B49" s="37" t="s">
        <v>207</v>
      </c>
      <c r="C49" s="37" t="s">
        <v>95</v>
      </c>
      <c r="D49" s="38"/>
      <c r="E49" s="38"/>
      <c r="F49" s="40">
        <f t="shared" si="0"/>
        <v>150800</v>
      </c>
      <c r="G49" s="40">
        <f t="shared" si="0"/>
        <v>125000</v>
      </c>
    </row>
    <row r="50" spans="1:7" ht="31.2" x14ac:dyDescent="0.3">
      <c r="A50" s="43" t="s">
        <v>127</v>
      </c>
      <c r="B50" s="37" t="s">
        <v>207</v>
      </c>
      <c r="C50" s="37" t="s">
        <v>95</v>
      </c>
      <c r="D50" s="38">
        <v>4200000000</v>
      </c>
      <c r="E50" s="38"/>
      <c r="F50" s="40">
        <f t="shared" si="0"/>
        <v>150800</v>
      </c>
      <c r="G50" s="40">
        <f t="shared" si="0"/>
        <v>125000</v>
      </c>
    </row>
    <row r="51" spans="1:7" ht="31.2" x14ac:dyDescent="0.3">
      <c r="A51" s="39" t="s">
        <v>112</v>
      </c>
      <c r="B51" s="37" t="s">
        <v>207</v>
      </c>
      <c r="C51" s="37" t="s">
        <v>95</v>
      </c>
      <c r="D51" s="38">
        <v>4200189999</v>
      </c>
      <c r="E51" s="38">
        <v>244</v>
      </c>
      <c r="F51" s="40">
        <v>150800</v>
      </c>
      <c r="G51" s="40">
        <v>125000</v>
      </c>
    </row>
    <row r="52" spans="1:7" x14ac:dyDescent="0.3">
      <c r="A52" s="9" t="s">
        <v>96</v>
      </c>
      <c r="B52" s="35" t="s">
        <v>207</v>
      </c>
      <c r="C52" s="35" t="s">
        <v>97</v>
      </c>
      <c r="D52" s="36"/>
      <c r="E52" s="36"/>
      <c r="F52" s="42">
        <f>F53</f>
        <v>45000</v>
      </c>
      <c r="G52" s="42">
        <f>G53</f>
        <v>98000</v>
      </c>
    </row>
    <row r="53" spans="1:7" x14ac:dyDescent="0.3">
      <c r="A53" s="34" t="s">
        <v>105</v>
      </c>
      <c r="B53" s="35" t="s">
        <v>207</v>
      </c>
      <c r="C53" s="35" t="s">
        <v>106</v>
      </c>
      <c r="D53" s="36"/>
      <c r="E53" s="36"/>
      <c r="F53" s="42">
        <f>F54+F56+F58+F60+F62</f>
        <v>45000</v>
      </c>
      <c r="G53" s="42">
        <f>G54+G56+G58+G60+G62</f>
        <v>98000</v>
      </c>
    </row>
    <row r="54" spans="1:7" ht="31.2" x14ac:dyDescent="0.3">
      <c r="A54" s="45" t="s">
        <v>124</v>
      </c>
      <c r="B54" s="37" t="s">
        <v>207</v>
      </c>
      <c r="C54" s="37" t="s">
        <v>106</v>
      </c>
      <c r="D54" s="46">
        <v>7701500000</v>
      </c>
      <c r="E54" s="38"/>
      <c r="F54" s="40">
        <f>F55</f>
        <v>5000</v>
      </c>
      <c r="G54" s="40">
        <f>G55</f>
        <v>5000</v>
      </c>
    </row>
    <row r="55" spans="1:7" ht="31.2" x14ac:dyDescent="0.3">
      <c r="A55" s="39" t="s">
        <v>112</v>
      </c>
      <c r="B55" s="37" t="s">
        <v>207</v>
      </c>
      <c r="C55" s="37" t="s">
        <v>106</v>
      </c>
      <c r="D55" s="38">
        <v>7701589999</v>
      </c>
      <c r="E55" s="38">
        <v>244</v>
      </c>
      <c r="F55" s="40">
        <v>5000</v>
      </c>
      <c r="G55" s="40">
        <v>5000</v>
      </c>
    </row>
    <row r="56" spans="1:7" ht="31.2" x14ac:dyDescent="0.3">
      <c r="A56" s="45" t="s">
        <v>127</v>
      </c>
      <c r="B56" s="37" t="s">
        <v>207</v>
      </c>
      <c r="C56" s="37" t="s">
        <v>106</v>
      </c>
      <c r="D56" s="46">
        <v>7702500000</v>
      </c>
      <c r="E56" s="38"/>
      <c r="F56" s="40">
        <f>F57</f>
        <v>10000</v>
      </c>
      <c r="G56" s="40">
        <f>G57</f>
        <v>45000</v>
      </c>
    </row>
    <row r="57" spans="1:7" ht="31.2" x14ac:dyDescent="0.3">
      <c r="A57" s="39" t="s">
        <v>112</v>
      </c>
      <c r="B57" s="37" t="s">
        <v>207</v>
      </c>
      <c r="C57" s="37" t="s">
        <v>106</v>
      </c>
      <c r="D57" s="38">
        <v>7702589999</v>
      </c>
      <c r="E57" s="38">
        <v>244</v>
      </c>
      <c r="F57" s="40">
        <v>10000</v>
      </c>
      <c r="G57" s="40">
        <v>45000</v>
      </c>
    </row>
    <row r="58" spans="1:7" ht="31.2" x14ac:dyDescent="0.3">
      <c r="A58" s="45" t="s">
        <v>198</v>
      </c>
      <c r="B58" s="37" t="s">
        <v>207</v>
      </c>
      <c r="C58" s="37" t="s">
        <v>106</v>
      </c>
      <c r="D58" s="46">
        <v>7703500000</v>
      </c>
      <c r="E58" s="38"/>
      <c r="F58" s="40">
        <f>F59</f>
        <v>1000</v>
      </c>
      <c r="G58" s="40">
        <f>G59</f>
        <v>2000</v>
      </c>
    </row>
    <row r="59" spans="1:7" ht="31.2" x14ac:dyDescent="0.3">
      <c r="A59" s="39" t="s">
        <v>112</v>
      </c>
      <c r="B59" s="37" t="s">
        <v>207</v>
      </c>
      <c r="C59" s="37" t="s">
        <v>106</v>
      </c>
      <c r="D59" s="38">
        <v>7703589999</v>
      </c>
      <c r="E59" s="38">
        <v>244</v>
      </c>
      <c r="F59" s="40">
        <v>1000</v>
      </c>
      <c r="G59" s="40">
        <v>2000</v>
      </c>
    </row>
    <row r="60" spans="1:7" x14ac:dyDescent="0.3">
      <c r="A60" s="45" t="s">
        <v>125</v>
      </c>
      <c r="B60" s="37" t="s">
        <v>207</v>
      </c>
      <c r="C60" s="37" t="s">
        <v>106</v>
      </c>
      <c r="D60" s="38">
        <v>7704500000</v>
      </c>
      <c r="E60" s="38"/>
      <c r="F60" s="40">
        <f>F61</f>
        <v>1000</v>
      </c>
      <c r="G60" s="40">
        <f>G61</f>
        <v>2000</v>
      </c>
    </row>
    <row r="61" spans="1:7" ht="31.2" x14ac:dyDescent="0.3">
      <c r="A61" s="39" t="s">
        <v>112</v>
      </c>
      <c r="B61" s="37" t="s">
        <v>207</v>
      </c>
      <c r="C61" s="37" t="s">
        <v>106</v>
      </c>
      <c r="D61" s="38">
        <v>7704589999</v>
      </c>
      <c r="E61" s="38">
        <v>244</v>
      </c>
      <c r="F61" s="40">
        <v>1000</v>
      </c>
      <c r="G61" s="40">
        <v>2000</v>
      </c>
    </row>
    <row r="62" spans="1:7" ht="31.2" x14ac:dyDescent="0.3">
      <c r="A62" s="45" t="s">
        <v>126</v>
      </c>
      <c r="B62" s="37" t="s">
        <v>207</v>
      </c>
      <c r="C62" s="37" t="s">
        <v>106</v>
      </c>
      <c r="D62" s="38">
        <v>7705500000</v>
      </c>
      <c r="E62" s="38"/>
      <c r="F62" s="40">
        <f>F63</f>
        <v>28000</v>
      </c>
      <c r="G62" s="40">
        <f>G63</f>
        <v>44000</v>
      </c>
    </row>
    <row r="63" spans="1:7" ht="31.2" x14ac:dyDescent="0.3">
      <c r="A63" s="39" t="s">
        <v>112</v>
      </c>
      <c r="B63" s="37" t="s">
        <v>207</v>
      </c>
      <c r="C63" s="37" t="s">
        <v>106</v>
      </c>
      <c r="D63" s="38">
        <v>7705589999</v>
      </c>
      <c r="E63" s="38">
        <v>244</v>
      </c>
      <c r="F63" s="40">
        <v>28000</v>
      </c>
      <c r="G63" s="40">
        <v>44000</v>
      </c>
    </row>
    <row r="64" spans="1:7" x14ac:dyDescent="0.3">
      <c r="A64" s="9" t="s">
        <v>100</v>
      </c>
      <c r="B64" s="35" t="s">
        <v>207</v>
      </c>
      <c r="C64" s="35" t="s">
        <v>101</v>
      </c>
      <c r="D64" s="36"/>
      <c r="E64" s="36"/>
      <c r="F64" s="42">
        <f>F65+F70</f>
        <v>340000</v>
      </c>
      <c r="G64" s="42">
        <f>G65+G70</f>
        <v>340000</v>
      </c>
    </row>
    <row r="65" spans="1:7" x14ac:dyDescent="0.3">
      <c r="A65" s="31" t="s">
        <v>146</v>
      </c>
      <c r="B65" s="35" t="s">
        <v>207</v>
      </c>
      <c r="C65" s="35" t="s">
        <v>103</v>
      </c>
      <c r="D65" s="36"/>
      <c r="E65" s="36"/>
      <c r="F65" s="42">
        <f>F66</f>
        <v>208000</v>
      </c>
      <c r="G65" s="42">
        <f>G66</f>
        <v>208000</v>
      </c>
    </row>
    <row r="66" spans="1:7" ht="31.2" x14ac:dyDescent="0.3">
      <c r="A66" s="34" t="s">
        <v>183</v>
      </c>
      <c r="B66" s="37" t="s">
        <v>207</v>
      </c>
      <c r="C66" s="37" t="s">
        <v>103</v>
      </c>
      <c r="D66" s="67">
        <v>7700700000</v>
      </c>
      <c r="E66" s="38"/>
      <c r="F66" s="40">
        <f>SUM(F67:F69)</f>
        <v>208000</v>
      </c>
      <c r="G66" s="40">
        <f>SUM(G67:G69)</f>
        <v>208000</v>
      </c>
    </row>
    <row r="67" spans="1:7" ht="31.2" x14ac:dyDescent="0.3">
      <c r="A67" s="45" t="s">
        <v>120</v>
      </c>
      <c r="B67" s="37" t="s">
        <v>207</v>
      </c>
      <c r="C67" s="37" t="s">
        <v>103</v>
      </c>
      <c r="D67" s="67">
        <v>7700782110</v>
      </c>
      <c r="E67" s="38">
        <v>111</v>
      </c>
      <c r="F67" s="40">
        <v>195000</v>
      </c>
      <c r="G67" s="40">
        <v>195000</v>
      </c>
    </row>
    <row r="68" spans="1:7" ht="31.2" x14ac:dyDescent="0.3">
      <c r="A68" s="31" t="s">
        <v>117</v>
      </c>
      <c r="B68" s="37" t="s">
        <v>207</v>
      </c>
      <c r="C68" s="37" t="s">
        <v>103</v>
      </c>
      <c r="D68" s="67">
        <v>7700782190</v>
      </c>
      <c r="E68" s="38">
        <v>122</v>
      </c>
      <c r="F68" s="40">
        <v>1000</v>
      </c>
      <c r="G68" s="40">
        <v>1000</v>
      </c>
    </row>
    <row r="69" spans="1:7" ht="31.2" x14ac:dyDescent="0.3">
      <c r="A69" s="39" t="s">
        <v>112</v>
      </c>
      <c r="B69" s="37" t="s">
        <v>207</v>
      </c>
      <c r="C69" s="37" t="s">
        <v>103</v>
      </c>
      <c r="D69" s="67">
        <v>7700782190</v>
      </c>
      <c r="E69" s="38">
        <v>244</v>
      </c>
      <c r="F69" s="40">
        <v>12000</v>
      </c>
      <c r="G69" s="40">
        <v>12000</v>
      </c>
    </row>
    <row r="70" spans="1:7" ht="31.2" x14ac:dyDescent="0.3">
      <c r="A70" s="68" t="s">
        <v>181</v>
      </c>
      <c r="B70" s="37" t="s">
        <v>207</v>
      </c>
      <c r="C70" s="37" t="s">
        <v>103</v>
      </c>
      <c r="D70" s="67">
        <v>7700800000</v>
      </c>
      <c r="E70" s="38"/>
      <c r="F70" s="42">
        <f>F71+F72</f>
        <v>132000</v>
      </c>
      <c r="G70" s="42">
        <f>G71+G72</f>
        <v>132000</v>
      </c>
    </row>
    <row r="71" spans="1:7" ht="31.2" x14ac:dyDescent="0.3">
      <c r="A71" s="45" t="s">
        <v>120</v>
      </c>
      <c r="B71" s="37" t="s">
        <v>207</v>
      </c>
      <c r="C71" s="37" t="s">
        <v>103</v>
      </c>
      <c r="D71" s="67">
        <v>7700882110</v>
      </c>
      <c r="E71" s="38">
        <v>111</v>
      </c>
      <c r="F71" s="40">
        <v>130000</v>
      </c>
      <c r="G71" s="40">
        <v>130000</v>
      </c>
    </row>
    <row r="72" spans="1:7" ht="31.2" x14ac:dyDescent="0.3">
      <c r="A72" s="39" t="s">
        <v>112</v>
      </c>
      <c r="B72" s="37" t="s">
        <v>207</v>
      </c>
      <c r="C72" s="37" t="s">
        <v>103</v>
      </c>
      <c r="D72" s="67">
        <v>7700882190</v>
      </c>
      <c r="E72" s="38">
        <v>244</v>
      </c>
      <c r="F72" s="40">
        <v>2000</v>
      </c>
      <c r="G72" s="40">
        <v>2000</v>
      </c>
    </row>
    <row r="73" spans="1:7" s="111" customFormat="1" x14ac:dyDescent="0.3">
      <c r="A73" s="107" t="s">
        <v>202</v>
      </c>
      <c r="B73" s="108">
        <v>996</v>
      </c>
      <c r="C73" s="108"/>
      <c r="D73" s="109"/>
      <c r="E73" s="38"/>
      <c r="F73" s="110">
        <f>F74</f>
        <v>30000</v>
      </c>
      <c r="G73" s="110">
        <f>G74</f>
        <v>30000</v>
      </c>
    </row>
    <row r="74" spans="1:7" s="101" customFormat="1" ht="34.5" customHeight="1" x14ac:dyDescent="0.3">
      <c r="A74" s="112" t="s">
        <v>201</v>
      </c>
      <c r="B74" s="113">
        <v>996</v>
      </c>
      <c r="C74" s="113">
        <v>1001</v>
      </c>
      <c r="D74" s="114" t="s">
        <v>223</v>
      </c>
      <c r="E74" s="38">
        <v>321</v>
      </c>
      <c r="F74" s="115">
        <f>F75</f>
        <v>30000</v>
      </c>
      <c r="G74" s="115">
        <f>G75</f>
        <v>30000</v>
      </c>
    </row>
    <row r="75" spans="1:7" s="101" customFormat="1" x14ac:dyDescent="0.3">
      <c r="A75" s="112" t="s">
        <v>197</v>
      </c>
      <c r="B75" s="113">
        <v>996</v>
      </c>
      <c r="C75" s="113">
        <v>1001</v>
      </c>
      <c r="D75" s="114" t="s">
        <v>223</v>
      </c>
      <c r="E75" s="38">
        <v>321</v>
      </c>
      <c r="F75" s="115">
        <v>30000</v>
      </c>
      <c r="G75" s="115">
        <v>30000</v>
      </c>
    </row>
    <row r="76" spans="1:7" x14ac:dyDescent="0.3">
      <c r="A76" s="9" t="s">
        <v>104</v>
      </c>
      <c r="B76" s="21"/>
      <c r="C76" s="21"/>
      <c r="D76" s="10"/>
      <c r="E76" s="10"/>
      <c r="F76" s="42">
        <f>F13+F28+F37+F42+F48+F52+F64+F73+F34</f>
        <v>2606100</v>
      </c>
      <c r="G76" s="42">
        <f>G13+G28+G37+G42+G48+G52+G64+G73+G34</f>
        <v>2613300</v>
      </c>
    </row>
    <row r="78" spans="1:7" ht="18" x14ac:dyDescent="0.35">
      <c r="A78" s="1" t="s">
        <v>189</v>
      </c>
      <c r="B78" s="100"/>
      <c r="C78" s="100"/>
      <c r="F78" s="3"/>
      <c r="G78" s="3" t="s">
        <v>190</v>
      </c>
    </row>
  </sheetData>
  <mergeCells count="9">
    <mergeCell ref="A6:F6"/>
    <mergeCell ref="A7:F7"/>
    <mergeCell ref="A8:F8"/>
    <mergeCell ref="A10:A11"/>
    <mergeCell ref="B10:B11"/>
    <mergeCell ref="C10:C11"/>
    <mergeCell ref="D10:D11"/>
    <mergeCell ref="E10:E11"/>
    <mergeCell ref="F10:G10"/>
  </mergeCells>
  <phoneticPr fontId="13" type="noConversion"/>
  <pageMargins left="0.70866141732283472" right="0.70866141732283472" top="0.74803149606299213" bottom="0.74803149606299213" header="0.31496062992125984" footer="0.31496062992125984"/>
  <pageSetup paperSize="9" scale="5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33"/>
  <sheetViews>
    <sheetView topLeftCell="A10" workbookViewId="0">
      <selection activeCell="O15" sqref="O15"/>
    </sheetView>
  </sheetViews>
  <sheetFormatPr defaultColWidth="9.109375" defaultRowHeight="21" x14ac:dyDescent="0.4"/>
  <cols>
    <col min="1" max="1" width="9.33203125" style="63" bestFit="1" customWidth="1"/>
    <col min="2" max="2" width="9.109375" style="63"/>
    <col min="3" max="5" width="12.33203125" style="63" bestFit="1" customWidth="1"/>
    <col min="6" max="16384" width="9.109375" style="63"/>
  </cols>
  <sheetData>
    <row r="2" spans="1:8" x14ac:dyDescent="0.4">
      <c r="A2" s="63" t="s">
        <v>180</v>
      </c>
    </row>
    <row r="3" spans="1:8" x14ac:dyDescent="0.4">
      <c r="A3" s="65"/>
      <c r="B3" s="65"/>
      <c r="C3" s="65" t="s">
        <v>178</v>
      </c>
      <c r="D3" s="65">
        <v>2015</v>
      </c>
      <c r="E3" s="65">
        <v>2016</v>
      </c>
      <c r="F3" s="65"/>
      <c r="G3" s="65"/>
      <c r="H3" s="65"/>
    </row>
    <row r="4" spans="1:8" s="64" customFormat="1" x14ac:dyDescent="0.4">
      <c r="A4" s="66">
        <v>100</v>
      </c>
      <c r="B4" s="66"/>
      <c r="C4" s="66">
        <f>C6+C7+C8+C9</f>
        <v>4768200</v>
      </c>
      <c r="D4" s="66">
        <f>D6+D7+D8+D9</f>
        <v>4259000</v>
      </c>
      <c r="E4" s="66">
        <f>E6+E7+E8+E9</f>
        <v>3929600</v>
      </c>
      <c r="F4" s="66"/>
      <c r="G4" s="66"/>
      <c r="H4" s="66"/>
    </row>
    <row r="5" spans="1:8" x14ac:dyDescent="0.4">
      <c r="A5" s="65"/>
      <c r="B5" s="65"/>
      <c r="C5" s="65"/>
      <c r="D5" s="65"/>
      <c r="E5" s="65"/>
      <c r="F5" s="65"/>
      <c r="G5" s="65"/>
      <c r="H5" s="65"/>
    </row>
    <row r="6" spans="1:8" x14ac:dyDescent="0.4">
      <c r="A6" s="65">
        <v>102</v>
      </c>
      <c r="B6" s="65"/>
      <c r="C6" s="65">
        <v>971000</v>
      </c>
      <c r="D6" s="65">
        <v>971000</v>
      </c>
      <c r="E6" s="65">
        <v>971000</v>
      </c>
      <c r="F6" s="65"/>
      <c r="G6" s="65"/>
      <c r="H6" s="65"/>
    </row>
    <row r="7" spans="1:8" x14ac:dyDescent="0.4">
      <c r="A7" s="65">
        <v>104</v>
      </c>
      <c r="B7" s="65"/>
      <c r="C7" s="65">
        <v>3751683</v>
      </c>
      <c r="D7" s="65">
        <v>3242483</v>
      </c>
      <c r="E7" s="65">
        <v>2913083</v>
      </c>
      <c r="F7" s="65"/>
      <c r="G7" s="65"/>
      <c r="H7" s="65"/>
    </row>
    <row r="8" spans="1:8" x14ac:dyDescent="0.4">
      <c r="A8" s="65">
        <v>106</v>
      </c>
      <c r="B8" s="65"/>
      <c r="C8" s="65">
        <v>33517</v>
      </c>
      <c r="D8" s="65">
        <v>33517</v>
      </c>
      <c r="E8" s="65">
        <v>33517</v>
      </c>
      <c r="F8" s="65"/>
      <c r="G8" s="65"/>
      <c r="H8" s="65"/>
    </row>
    <row r="9" spans="1:8" x14ac:dyDescent="0.4">
      <c r="A9" s="65">
        <v>111</v>
      </c>
      <c r="B9" s="65"/>
      <c r="C9" s="65">
        <v>12000</v>
      </c>
      <c r="D9" s="65">
        <v>12000</v>
      </c>
      <c r="E9" s="65">
        <v>12000</v>
      </c>
      <c r="F9" s="65"/>
      <c r="G9" s="65"/>
      <c r="H9" s="65"/>
    </row>
    <row r="10" spans="1:8" x14ac:dyDescent="0.4">
      <c r="A10" s="65"/>
      <c r="B10" s="65"/>
      <c r="C10" s="65"/>
      <c r="D10" s="65"/>
      <c r="E10" s="65"/>
      <c r="F10" s="65"/>
      <c r="G10" s="65"/>
      <c r="H10" s="65"/>
    </row>
    <row r="11" spans="1:8" s="64" customFormat="1" x14ac:dyDescent="0.4">
      <c r="A11" s="66">
        <v>203</v>
      </c>
      <c r="B11" s="66"/>
      <c r="C11" s="66">
        <v>183000</v>
      </c>
      <c r="D11" s="66">
        <v>183500</v>
      </c>
      <c r="E11" s="66">
        <v>183500</v>
      </c>
      <c r="F11" s="66"/>
      <c r="G11" s="66"/>
      <c r="H11" s="66"/>
    </row>
    <row r="12" spans="1:8" x14ac:dyDescent="0.4">
      <c r="A12" s="65"/>
      <c r="B12" s="65"/>
      <c r="C12" s="65"/>
      <c r="D12" s="65"/>
      <c r="E12" s="65"/>
      <c r="F12" s="65"/>
      <c r="G12" s="65"/>
      <c r="H12" s="65"/>
    </row>
    <row r="13" spans="1:8" x14ac:dyDescent="0.4">
      <c r="A13" s="66">
        <v>300</v>
      </c>
      <c r="B13" s="66"/>
      <c r="C13" s="66">
        <f>C14+C15</f>
        <v>956000</v>
      </c>
      <c r="D13" s="66">
        <f>D14+D15</f>
        <v>980000</v>
      </c>
      <c r="E13" s="66">
        <f>E14+E15</f>
        <v>980000</v>
      </c>
      <c r="F13" s="65"/>
      <c r="G13" s="65"/>
      <c r="H13" s="65"/>
    </row>
    <row r="14" spans="1:8" x14ac:dyDescent="0.4">
      <c r="A14" s="65">
        <v>309</v>
      </c>
      <c r="B14" s="65"/>
      <c r="C14" s="65">
        <v>10000</v>
      </c>
      <c r="D14" s="65">
        <v>10000</v>
      </c>
      <c r="E14" s="65">
        <v>10000</v>
      </c>
      <c r="F14" s="65"/>
      <c r="G14" s="65"/>
      <c r="H14" s="65"/>
    </row>
    <row r="15" spans="1:8" x14ac:dyDescent="0.4">
      <c r="A15" s="65">
        <v>310</v>
      </c>
      <c r="B15" s="65"/>
      <c r="C15" s="65">
        <v>946000</v>
      </c>
      <c r="D15" s="65">
        <v>970000</v>
      </c>
      <c r="E15" s="65">
        <v>970000</v>
      </c>
      <c r="F15" s="65"/>
      <c r="G15" s="65"/>
      <c r="H15" s="65"/>
    </row>
    <row r="16" spans="1:8" x14ac:dyDescent="0.4">
      <c r="A16" s="65"/>
      <c r="B16" s="65"/>
      <c r="C16" s="65"/>
      <c r="D16" s="65"/>
      <c r="E16" s="65"/>
      <c r="F16" s="65"/>
      <c r="G16" s="65"/>
      <c r="H16" s="65"/>
    </row>
    <row r="17" spans="1:8" s="64" customFormat="1" x14ac:dyDescent="0.4">
      <c r="A17" s="66">
        <v>409</v>
      </c>
      <c r="B17" s="66"/>
      <c r="C17" s="66">
        <v>1055100</v>
      </c>
      <c r="D17" s="66">
        <v>1234800</v>
      </c>
      <c r="E17" s="66">
        <v>1421000</v>
      </c>
      <c r="F17" s="66"/>
      <c r="G17" s="66"/>
      <c r="H17" s="66"/>
    </row>
    <row r="18" spans="1:8" x14ac:dyDescent="0.4">
      <c r="A18" s="65"/>
      <c r="B18" s="65"/>
      <c r="C18" s="65"/>
      <c r="D18" s="65"/>
      <c r="E18" s="65"/>
      <c r="F18" s="65"/>
      <c r="G18" s="65"/>
      <c r="H18" s="65"/>
    </row>
    <row r="19" spans="1:8" s="64" customFormat="1" x14ac:dyDescent="0.4">
      <c r="A19" s="66">
        <v>500</v>
      </c>
      <c r="B19" s="66"/>
      <c r="C19" s="66">
        <f>C21+C22</f>
        <v>371000</v>
      </c>
      <c r="D19" s="66">
        <f>D21+D22</f>
        <v>331000</v>
      </c>
      <c r="E19" s="66">
        <f>E21+E22</f>
        <v>326000</v>
      </c>
      <c r="F19" s="66"/>
      <c r="G19" s="66"/>
      <c r="H19" s="66"/>
    </row>
    <row r="20" spans="1:8" x14ac:dyDescent="0.4">
      <c r="A20" s="65"/>
      <c r="B20" s="65"/>
      <c r="C20" s="65"/>
      <c r="D20" s="65"/>
      <c r="E20" s="65"/>
      <c r="F20" s="65"/>
      <c r="G20" s="65"/>
      <c r="H20" s="65"/>
    </row>
    <row r="21" spans="1:8" x14ac:dyDescent="0.4">
      <c r="A21" s="65">
        <v>502</v>
      </c>
      <c r="B21" s="65"/>
      <c r="C21" s="65">
        <v>60000</v>
      </c>
      <c r="D21" s="65">
        <v>20000</v>
      </c>
      <c r="E21" s="65">
        <v>15000</v>
      </c>
      <c r="F21" s="65"/>
      <c r="G21" s="65"/>
      <c r="H21" s="65"/>
    </row>
    <row r="22" spans="1:8" x14ac:dyDescent="0.4">
      <c r="A22" s="65">
        <v>503</v>
      </c>
      <c r="B22" s="65"/>
      <c r="C22" s="65">
        <v>311000</v>
      </c>
      <c r="D22" s="65">
        <v>311000</v>
      </c>
      <c r="E22" s="65">
        <v>311000</v>
      </c>
      <c r="F22" s="65"/>
      <c r="G22" s="65"/>
      <c r="H22" s="65"/>
    </row>
    <row r="23" spans="1:8" x14ac:dyDescent="0.4">
      <c r="A23" s="65"/>
      <c r="B23" s="65"/>
      <c r="C23" s="65"/>
      <c r="D23" s="65"/>
      <c r="E23" s="65"/>
      <c r="F23" s="65"/>
      <c r="G23" s="65"/>
      <c r="H23" s="65"/>
    </row>
    <row r="24" spans="1:8" s="64" customFormat="1" x14ac:dyDescent="0.4">
      <c r="A24" s="66">
        <v>707</v>
      </c>
      <c r="B24" s="66"/>
      <c r="C24" s="66">
        <v>12000</v>
      </c>
      <c r="D24" s="66">
        <v>12000</v>
      </c>
      <c r="E24" s="66">
        <v>12000</v>
      </c>
      <c r="F24" s="66"/>
      <c r="G24" s="66"/>
      <c r="H24" s="66"/>
    </row>
    <row r="25" spans="1:8" x14ac:dyDescent="0.4">
      <c r="A25" s="65"/>
      <c r="B25" s="65"/>
      <c r="C25" s="65"/>
      <c r="D25" s="65"/>
      <c r="E25" s="65"/>
      <c r="F25" s="65"/>
      <c r="G25" s="65"/>
      <c r="H25" s="65"/>
    </row>
    <row r="26" spans="1:8" s="64" customFormat="1" x14ac:dyDescent="0.4">
      <c r="A26" s="66">
        <v>800</v>
      </c>
      <c r="B26" s="66"/>
      <c r="C26" s="66">
        <v>2194400</v>
      </c>
      <c r="D26" s="66">
        <v>2194400</v>
      </c>
      <c r="E26" s="66">
        <v>2194400</v>
      </c>
      <c r="F26" s="66"/>
      <c r="G26" s="66"/>
      <c r="H26" s="66"/>
    </row>
    <row r="27" spans="1:8" x14ac:dyDescent="0.4">
      <c r="A27" s="65"/>
      <c r="B27" s="65"/>
      <c r="C27" s="65"/>
      <c r="D27" s="65"/>
      <c r="E27" s="65"/>
      <c r="F27" s="65"/>
      <c r="G27" s="65"/>
      <c r="H27" s="65"/>
    </row>
    <row r="28" spans="1:8" x14ac:dyDescent="0.4">
      <c r="A28" s="65"/>
      <c r="B28" s="65"/>
      <c r="C28" s="65"/>
      <c r="D28" s="65"/>
      <c r="E28" s="65"/>
      <c r="F28" s="65"/>
      <c r="G28" s="65"/>
      <c r="H28" s="65"/>
    </row>
    <row r="29" spans="1:8" s="64" customFormat="1" x14ac:dyDescent="0.4">
      <c r="A29" s="66">
        <v>1102</v>
      </c>
      <c r="B29" s="66"/>
      <c r="C29" s="66">
        <v>5000</v>
      </c>
      <c r="D29" s="66">
        <v>5000</v>
      </c>
      <c r="E29" s="66">
        <v>5000</v>
      </c>
      <c r="F29" s="66"/>
      <c r="G29" s="66"/>
      <c r="H29" s="66"/>
    </row>
    <row r="30" spans="1:8" x14ac:dyDescent="0.4">
      <c r="A30" s="65"/>
      <c r="B30" s="65"/>
      <c r="C30" s="65"/>
      <c r="D30" s="65"/>
      <c r="E30" s="65"/>
      <c r="F30" s="65"/>
      <c r="G30" s="65"/>
      <c r="H30" s="65"/>
    </row>
    <row r="31" spans="1:8" s="64" customFormat="1" x14ac:dyDescent="0.4">
      <c r="A31" s="66" t="s">
        <v>179</v>
      </c>
      <c r="B31" s="66"/>
      <c r="C31" s="66">
        <f>C4+C11+C13+C17+C19+C24+C26+C29</f>
        <v>9544700</v>
      </c>
      <c r="D31" s="66">
        <f>D4+D11+D13+D17+D19+D24+D26+D29</f>
        <v>9199700</v>
      </c>
      <c r="E31" s="66">
        <f>E4+E11+E13+E17+E19+E24+E26+E29</f>
        <v>9051500</v>
      </c>
      <c r="F31" s="66"/>
      <c r="G31" s="66"/>
      <c r="H31" s="66"/>
    </row>
    <row r="32" spans="1:8" x14ac:dyDescent="0.4">
      <c r="A32" s="65"/>
      <c r="B32" s="65"/>
      <c r="C32" s="65"/>
      <c r="D32" s="65"/>
      <c r="E32" s="65"/>
      <c r="F32" s="65"/>
      <c r="G32" s="65"/>
      <c r="H32" s="65"/>
    </row>
    <row r="33" spans="1:8" x14ac:dyDescent="0.4">
      <c r="A33" s="65"/>
      <c r="B33" s="65"/>
      <c r="C33" s="65"/>
      <c r="D33" s="65"/>
      <c r="E33" s="65"/>
      <c r="F33" s="65"/>
      <c r="G33" s="65"/>
      <c r="H33" s="65"/>
    </row>
  </sheetData>
  <phoneticPr fontId="1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приложение 3 2015-2016</vt:lpstr>
      <vt:lpstr>Приложение 5 </vt:lpstr>
      <vt:lpstr>Приложение 8 2014-2016</vt:lpstr>
      <vt:lpstr>Приложение -7</vt:lpstr>
      <vt:lpstr>Приложение 10</vt:lpstr>
      <vt:lpstr>Приложение-9</vt:lpstr>
      <vt:lpstr>Приложение-11</vt:lpstr>
      <vt:lpstr>Приложение 12</vt:lpstr>
      <vt:lpstr>Лист1</vt:lpstr>
      <vt:lpstr>'Приложение 10'!Область_печати</vt:lpstr>
      <vt:lpstr>'Приложение 12'!Область_печати</vt:lpstr>
      <vt:lpstr>'приложение 3 2015-2016'!Область_печати</vt:lpstr>
      <vt:lpstr>'Приложение -7'!Область_печати</vt:lpstr>
      <vt:lpstr>'Приложение-11'!Область_печати</vt:lpstr>
      <vt:lpstr>'Приложение-9'!Область_печати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2024-08-21T06:02:30Z</dcterms:modified>
</cp:coreProperties>
</file>