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CFDDC0CA-06DC-462A-94CC-1F3091A31356}" xr6:coauthVersionLast="37" xr6:coauthVersionMax="37" xr10:uidLastSave="{00000000-0000-0000-0000-000000000000}"/>
  <bookViews>
    <workbookView xWindow="0" yWindow="0" windowWidth="23016" windowHeight="9036" firstSheet="6" activeTab="12" xr2:uid="{00000000-000D-0000-FFFF-FFFF00000000}"/>
  </bookViews>
  <sheets>
    <sheet name="приложение 3 2015-2016" sheetId="5" state="hidden" r:id="rId1"/>
    <sheet name="Приложение 1" sheetId="34" r:id="rId2"/>
    <sheet name="Приложение 2" sheetId="36" r:id="rId3"/>
    <sheet name="Приложение 5 " sheetId="33" r:id="rId4"/>
    <sheet name="Приложение 8 2014-2016" sheetId="16" state="hidden" r:id="rId5"/>
    <sheet name="Приложение 6" sheetId="37" r:id="rId6"/>
    <sheet name="Приложение -7" sheetId="32" r:id="rId7"/>
    <sheet name="Приложение 10" sheetId="15" state="hidden" r:id="rId8"/>
    <sheet name="Приложение - 8" sheetId="40" r:id="rId9"/>
    <sheet name="Приложение-9" sheetId="17" r:id="rId10"/>
    <sheet name="Приложение-10" sheetId="38" r:id="rId11"/>
    <sheet name="Приложение-11" sheetId="22" r:id="rId12"/>
    <sheet name="приложение-12" sheetId="39" r:id="rId13"/>
    <sheet name="Приложение 12" sheetId="21" state="hidden" r:id="rId14"/>
    <sheet name="Лист1" sheetId="24" state="hidden" r:id="rId15"/>
  </sheets>
  <externalReferences>
    <externalReference r:id="rId16"/>
    <externalReference r:id="rId17"/>
  </externalReferences>
  <definedNames>
    <definedName name="_xlnm.Print_Area" localSheetId="8">'Приложение - 8'!$A:$G</definedName>
    <definedName name="_xlnm.Print_Area" localSheetId="7">'Приложение 10'!$A$1:$F$91</definedName>
    <definedName name="_xlnm.Print_Area" localSheetId="13">'Приложение 12'!$A$1:$H$80</definedName>
    <definedName name="_xlnm.Print_Area" localSheetId="0">'приложение 3 2015-2016'!$A$1:$E$56</definedName>
    <definedName name="_xlnm.Print_Area" localSheetId="5">'Приложение 6'!$A$1:$E$38</definedName>
    <definedName name="_xlnm.Print_Area" localSheetId="6">'Приложение -7'!$A:$E</definedName>
    <definedName name="_xlnm.Print_Area" localSheetId="11">'Приложение-11'!$A$1:$E$39</definedName>
    <definedName name="_xlnm.Print_Area" localSheetId="12">'приложение-12'!$A$1:$K$19</definedName>
    <definedName name="_xlnm.Print_Area" localSheetId="9">'Приложение-9'!$A:$F</definedName>
  </definedNames>
  <calcPr calcId="179021" calcMode="manual"/>
</workbook>
</file>

<file path=xl/calcChain.xml><?xml version="1.0" encoding="utf-8"?>
<calcChain xmlns="http://schemas.openxmlformats.org/spreadsheetml/2006/main">
  <c r="E31" i="22" l="1"/>
  <c r="E29" i="22"/>
  <c r="E30" i="22"/>
  <c r="D31" i="22"/>
  <c r="D30" i="22"/>
  <c r="D29" i="22" s="1"/>
  <c r="E25" i="22"/>
  <c r="E26" i="22" s="1"/>
  <c r="E27" i="22" s="1"/>
  <c r="D25" i="22"/>
  <c r="D26" i="22" s="1"/>
  <c r="D27" i="22" s="1"/>
  <c r="G50" i="38" l="1"/>
  <c r="F55" i="17" l="1"/>
  <c r="H234" i="38" l="1"/>
  <c r="G234" i="38"/>
  <c r="H218" i="38"/>
  <c r="G218" i="38"/>
  <c r="H203" i="38"/>
  <c r="H85" i="38"/>
  <c r="G85" i="38"/>
  <c r="H46" i="38"/>
  <c r="G46" i="38"/>
  <c r="H50" i="38"/>
  <c r="H14" i="38"/>
  <c r="G14" i="38"/>
  <c r="F51" i="17" l="1"/>
  <c r="F35" i="40" l="1"/>
  <c r="G37" i="40"/>
  <c r="G38" i="40"/>
  <c r="F38" i="40"/>
  <c r="F37" i="40" s="1"/>
  <c r="F170" i="40" l="1"/>
  <c r="D18" i="37" l="1"/>
  <c r="F235" i="17" l="1"/>
  <c r="F236" i="17"/>
  <c r="F237" i="17"/>
  <c r="F221" i="17"/>
  <c r="F206" i="17"/>
  <c r="F89" i="17"/>
  <c r="F88" i="17" s="1"/>
  <c r="F87" i="17" s="1"/>
  <c r="F86" i="17" s="1"/>
  <c r="F90" i="17"/>
  <c r="F50" i="17"/>
  <c r="F49" i="17" s="1"/>
  <c r="F33" i="17"/>
  <c r="F34" i="17"/>
  <c r="F26" i="17"/>
  <c r="F29" i="17"/>
  <c r="F15" i="17"/>
  <c r="F14" i="17" s="1"/>
  <c r="F13" i="17" s="1"/>
  <c r="E29" i="32" l="1"/>
  <c r="E39" i="32" l="1"/>
  <c r="E38" i="32" s="1"/>
  <c r="E40" i="32"/>
  <c r="E142" i="32" l="1"/>
  <c r="E141" i="32" s="1"/>
  <c r="E134" i="32"/>
  <c r="E133" i="32" s="1"/>
  <c r="E132" i="32" s="1"/>
  <c r="E135" i="32"/>
  <c r="E137" i="32"/>
  <c r="E105" i="32"/>
  <c r="E106" i="32"/>
  <c r="E32" i="32"/>
  <c r="E30" i="32"/>
  <c r="E27" i="32"/>
  <c r="E26" i="32" s="1"/>
  <c r="E23" i="32"/>
  <c r="E24" i="32"/>
  <c r="C18" i="33" l="1"/>
  <c r="C23" i="33"/>
  <c r="D29" i="36" l="1"/>
  <c r="D24" i="36" s="1"/>
  <c r="D30" i="36"/>
  <c r="C30" i="36"/>
  <c r="C29" i="36" s="1"/>
  <c r="C24" i="36" s="1"/>
  <c r="C58" i="34" l="1"/>
  <c r="C31" i="34"/>
  <c r="C30" i="34" s="1"/>
  <c r="C25" i="34" s="1"/>
  <c r="D16" i="36"/>
  <c r="D15" i="36" s="1"/>
  <c r="C16" i="36"/>
  <c r="E17" i="40" l="1"/>
  <c r="E16" i="40" s="1"/>
  <c r="E15" i="40" s="1"/>
  <c r="E19" i="40"/>
  <c r="E18" i="40" s="1"/>
  <c r="E24" i="40"/>
  <c r="E23" i="40" s="1"/>
  <c r="E22" i="40" s="1"/>
  <c r="E21" i="40" s="1"/>
  <c r="E25" i="40"/>
  <c r="F25" i="40"/>
  <c r="G25" i="40"/>
  <c r="E27" i="40"/>
  <c r="F27" i="40"/>
  <c r="G27" i="40"/>
  <c r="G24" i="40" s="1"/>
  <c r="G23" i="40" s="1"/>
  <c r="G22" i="40" s="1"/>
  <c r="G21" i="40" s="1"/>
  <c r="G14" i="40" s="1"/>
  <c r="E31" i="40"/>
  <c r="E32" i="40"/>
  <c r="F32" i="40"/>
  <c r="F31" i="40" s="1"/>
  <c r="F30" i="40" s="1"/>
  <c r="G32" i="40"/>
  <c r="G31" i="40" s="1"/>
  <c r="F34" i="40"/>
  <c r="G34" i="40"/>
  <c r="E35" i="40"/>
  <c r="E34" i="40" s="1"/>
  <c r="G35" i="40"/>
  <c r="E38" i="40"/>
  <c r="E40" i="40"/>
  <c r="F40" i="40"/>
  <c r="G40" i="40"/>
  <c r="E42" i="40"/>
  <c r="F42" i="40"/>
  <c r="E43" i="40"/>
  <c r="F43" i="40"/>
  <c r="G43" i="40"/>
  <c r="G42" i="40" s="1"/>
  <c r="E44" i="40"/>
  <c r="F44" i="40"/>
  <c r="G44" i="40"/>
  <c r="E46" i="40"/>
  <c r="E47" i="40"/>
  <c r="F47" i="40"/>
  <c r="F46" i="40" s="1"/>
  <c r="E48" i="40"/>
  <c r="F48" i="40"/>
  <c r="G48" i="40"/>
  <c r="G47" i="40" s="1"/>
  <c r="G46" i="40" s="1"/>
  <c r="E51" i="40"/>
  <c r="E50" i="40" s="1"/>
  <c r="E52" i="40"/>
  <c r="F52" i="40"/>
  <c r="F51" i="40" s="1"/>
  <c r="F50" i="40" s="1"/>
  <c r="G52" i="40"/>
  <c r="G51" i="40" s="1"/>
  <c r="G50" i="40" s="1"/>
  <c r="E56" i="40"/>
  <c r="E55" i="40" s="1"/>
  <c r="E57" i="40"/>
  <c r="F57" i="40"/>
  <c r="F56" i="40" s="1"/>
  <c r="F55" i="40" s="1"/>
  <c r="F54" i="40" s="1"/>
  <c r="G57" i="40"/>
  <c r="G56" i="40" s="1"/>
  <c r="G55" i="40" s="1"/>
  <c r="G54" i="40" s="1"/>
  <c r="G59" i="40"/>
  <c r="G60" i="40"/>
  <c r="E61" i="40"/>
  <c r="E60" i="40" s="1"/>
  <c r="E59" i="40" s="1"/>
  <c r="F61" i="40"/>
  <c r="F60" i="40" s="1"/>
  <c r="F59" i="40" s="1"/>
  <c r="G61" i="40"/>
  <c r="E63" i="40"/>
  <c r="F63" i="40"/>
  <c r="E64" i="40"/>
  <c r="F64" i="40"/>
  <c r="G64" i="40"/>
  <c r="G63" i="40" s="1"/>
  <c r="F66" i="40"/>
  <c r="G66" i="40"/>
  <c r="E69" i="40"/>
  <c r="E68" i="40" s="1"/>
  <c r="E70" i="40"/>
  <c r="F70" i="40"/>
  <c r="F69" i="40" s="1"/>
  <c r="F68" i="40" s="1"/>
  <c r="G70" i="40"/>
  <c r="G69" i="40" s="1"/>
  <c r="G68" i="40" s="1"/>
  <c r="G72" i="40"/>
  <c r="G73" i="40"/>
  <c r="E74" i="40"/>
  <c r="E73" i="40" s="1"/>
  <c r="E72" i="40" s="1"/>
  <c r="E67" i="40" s="1"/>
  <c r="E66" i="40" s="1"/>
  <c r="F74" i="40"/>
  <c r="F73" i="40" s="1"/>
  <c r="F72" i="40" s="1"/>
  <c r="G74" i="40"/>
  <c r="E76" i="40"/>
  <c r="F76" i="40"/>
  <c r="F77" i="40"/>
  <c r="G77" i="40"/>
  <c r="E78" i="40"/>
  <c r="E77" i="40" s="1"/>
  <c r="F78" i="40"/>
  <c r="G78" i="40"/>
  <c r="G76" i="40" s="1"/>
  <c r="G82" i="40"/>
  <c r="E83" i="40"/>
  <c r="E82" i="40" s="1"/>
  <c r="F83" i="40"/>
  <c r="F82" i="40" s="1"/>
  <c r="F81" i="40" s="1"/>
  <c r="F80" i="40" s="1"/>
  <c r="G83" i="40"/>
  <c r="E85" i="40"/>
  <c r="E86" i="40"/>
  <c r="F86" i="40"/>
  <c r="F85" i="40" s="1"/>
  <c r="G86" i="40"/>
  <c r="G85" i="40" s="1"/>
  <c r="F88" i="40"/>
  <c r="G88" i="40"/>
  <c r="G89" i="40"/>
  <c r="E90" i="40"/>
  <c r="F90" i="40"/>
  <c r="F89" i="40" s="1"/>
  <c r="G90" i="40"/>
  <c r="E92" i="40"/>
  <c r="F92" i="40"/>
  <c r="E93" i="40"/>
  <c r="F93" i="40"/>
  <c r="G93" i="40"/>
  <c r="G92" i="40" s="1"/>
  <c r="G95" i="40"/>
  <c r="E96" i="40"/>
  <c r="E95" i="40" s="1"/>
  <c r="F96" i="40"/>
  <c r="F95" i="40" s="1"/>
  <c r="G96" i="40"/>
  <c r="E98" i="40"/>
  <c r="F98" i="40"/>
  <c r="F99" i="40"/>
  <c r="G99" i="40"/>
  <c r="E100" i="40"/>
  <c r="E99" i="40" s="1"/>
  <c r="F100" i="40"/>
  <c r="G100" i="40"/>
  <c r="G98" i="40" s="1"/>
  <c r="E102" i="40"/>
  <c r="E103" i="40"/>
  <c r="F103" i="40"/>
  <c r="F102" i="40" s="1"/>
  <c r="G103" i="40"/>
  <c r="G102" i="40" s="1"/>
  <c r="F105" i="40"/>
  <c r="G105" i="40"/>
  <c r="E106" i="40"/>
  <c r="E105" i="40" s="1"/>
  <c r="F106" i="40"/>
  <c r="G106" i="40"/>
  <c r="E108" i="40"/>
  <c r="E109" i="40"/>
  <c r="F109" i="40"/>
  <c r="E110" i="40"/>
  <c r="F110" i="40"/>
  <c r="F108" i="40" s="1"/>
  <c r="G110" i="40"/>
  <c r="G112" i="40"/>
  <c r="E113" i="40"/>
  <c r="E114" i="40"/>
  <c r="E112" i="40" s="1"/>
  <c r="F114" i="40"/>
  <c r="G114" i="40"/>
  <c r="G113" i="40" s="1"/>
  <c r="E118" i="40"/>
  <c r="E117" i="40" s="1"/>
  <c r="E116" i="40" s="1"/>
  <c r="E119" i="40"/>
  <c r="F119" i="40"/>
  <c r="F118" i="40" s="1"/>
  <c r="F117" i="40" s="1"/>
  <c r="F116" i="40" s="1"/>
  <c r="G119" i="40"/>
  <c r="G118" i="40" s="1"/>
  <c r="G117" i="40" s="1"/>
  <c r="G116" i="40" s="1"/>
  <c r="G122" i="40"/>
  <c r="E123" i="40"/>
  <c r="E124" i="40"/>
  <c r="E122" i="40" s="1"/>
  <c r="F124" i="40"/>
  <c r="G124" i="40"/>
  <c r="G123" i="40" s="1"/>
  <c r="G127" i="40"/>
  <c r="E128" i="40"/>
  <c r="E127" i="40" s="1"/>
  <c r="F128" i="40"/>
  <c r="F127" i="40" s="1"/>
  <c r="G128" i="40"/>
  <c r="F131" i="40"/>
  <c r="G131" i="40"/>
  <c r="E132" i="40"/>
  <c r="E131" i="40" s="1"/>
  <c r="E130" i="40" s="1"/>
  <c r="F132" i="40"/>
  <c r="G132" i="40"/>
  <c r="E134" i="40"/>
  <c r="E135" i="40"/>
  <c r="F135" i="40"/>
  <c r="F134" i="40" s="1"/>
  <c r="F130" i="40" s="1"/>
  <c r="G135" i="40"/>
  <c r="G134" i="40" s="1"/>
  <c r="F139" i="40"/>
  <c r="G139" i="40"/>
  <c r="G126" i="40" s="1"/>
  <c r="G121" i="40" s="1"/>
  <c r="E140" i="40"/>
  <c r="E139" i="40" s="1"/>
  <c r="F140" i="40"/>
  <c r="G140" i="40"/>
  <c r="E142" i="40"/>
  <c r="E143" i="40"/>
  <c r="F143" i="40"/>
  <c r="F142" i="40" s="1"/>
  <c r="G143" i="40"/>
  <c r="G142" i="40" s="1"/>
  <c r="F145" i="40"/>
  <c r="G145" i="40"/>
  <c r="E146" i="40"/>
  <c r="E145" i="40" s="1"/>
  <c r="F146" i="40"/>
  <c r="G146" i="40"/>
  <c r="F150" i="40"/>
  <c r="G150" i="40"/>
  <c r="G149" i="40" s="1"/>
  <c r="E151" i="40"/>
  <c r="E150" i="40" s="1"/>
  <c r="E149" i="40" s="1"/>
  <c r="F151" i="40"/>
  <c r="G151" i="40"/>
  <c r="E153" i="40"/>
  <c r="E154" i="40"/>
  <c r="F154" i="40"/>
  <c r="F153" i="40" s="1"/>
  <c r="F149" i="40" s="1"/>
  <c r="G154" i="40"/>
  <c r="G153" i="40" s="1"/>
  <c r="E158" i="40"/>
  <c r="E157" i="40" s="1"/>
  <c r="F158" i="40"/>
  <c r="F157" i="40" s="1"/>
  <c r="G158" i="40"/>
  <c r="G157" i="40" s="1"/>
  <c r="E160" i="40"/>
  <c r="F160" i="40"/>
  <c r="E161" i="40"/>
  <c r="F161" i="40"/>
  <c r="G161" i="40"/>
  <c r="G160" i="40" s="1"/>
  <c r="E163" i="40"/>
  <c r="F163" i="40"/>
  <c r="G163" i="40"/>
  <c r="E165" i="40"/>
  <c r="E166" i="40"/>
  <c r="F166" i="40"/>
  <c r="F165" i="40" s="1"/>
  <c r="G166" i="40"/>
  <c r="G165" i="40" s="1"/>
  <c r="G169" i="40"/>
  <c r="G168" i="40" s="1"/>
  <c r="E170" i="40"/>
  <c r="E169" i="40" s="1"/>
  <c r="E168" i="40" s="1"/>
  <c r="F169" i="40"/>
  <c r="F168" i="40" s="1"/>
  <c r="G170" i="40"/>
  <c r="E172" i="40"/>
  <c r="F172" i="40"/>
  <c r="E173" i="40"/>
  <c r="F173" i="40"/>
  <c r="G173" i="40"/>
  <c r="G172" i="40" s="1"/>
  <c r="E176" i="40"/>
  <c r="E177" i="40"/>
  <c r="F177" i="40"/>
  <c r="F176" i="40" s="1"/>
  <c r="F175" i="40" s="1"/>
  <c r="G177" i="40"/>
  <c r="G176" i="40" s="1"/>
  <c r="G175" i="40" s="1"/>
  <c r="F179" i="40"/>
  <c r="G179" i="40"/>
  <c r="E180" i="40"/>
  <c r="E179" i="40" s="1"/>
  <c r="F180" i="40"/>
  <c r="G180" i="40"/>
  <c r="E182" i="40"/>
  <c r="E183" i="40"/>
  <c r="F183" i="40"/>
  <c r="E184" i="40"/>
  <c r="F184" i="40"/>
  <c r="F182" i="40" s="1"/>
  <c r="G184" i="40"/>
  <c r="E187" i="40"/>
  <c r="E186" i="40" s="1"/>
  <c r="E188" i="40"/>
  <c r="F188" i="40"/>
  <c r="F187" i="40" s="1"/>
  <c r="F186" i="40" s="1"/>
  <c r="G188" i="40"/>
  <c r="G187" i="40" s="1"/>
  <c r="G186" i="40" s="1"/>
  <c r="G190" i="40"/>
  <c r="G191" i="40"/>
  <c r="E192" i="40"/>
  <c r="E191" i="40" s="1"/>
  <c r="E190" i="40" s="1"/>
  <c r="F192" i="40"/>
  <c r="F191" i="40" s="1"/>
  <c r="F190" i="40" s="1"/>
  <c r="G192" i="40"/>
  <c r="E197" i="40"/>
  <c r="E196" i="40" s="1"/>
  <c r="E195" i="40" s="1"/>
  <c r="E198" i="40"/>
  <c r="F198" i="40"/>
  <c r="F197" i="40" s="1"/>
  <c r="F196" i="40" s="1"/>
  <c r="F195" i="40" s="1"/>
  <c r="G198" i="40"/>
  <c r="G197" i="40" s="1"/>
  <c r="G196" i="40" s="1"/>
  <c r="G195" i="40" s="1"/>
  <c r="E202" i="40"/>
  <c r="E203" i="40"/>
  <c r="F203" i="40"/>
  <c r="F202" i="40" s="1"/>
  <c r="F201" i="40" s="1"/>
  <c r="G203" i="40"/>
  <c r="G202" i="40" s="1"/>
  <c r="G201" i="40" s="1"/>
  <c r="G200" i="40" s="1"/>
  <c r="E206" i="40"/>
  <c r="E205" i="40" s="1"/>
  <c r="E208" i="40"/>
  <c r="E209" i="40"/>
  <c r="F209" i="40"/>
  <c r="F208" i="40" s="1"/>
  <c r="E210" i="40"/>
  <c r="F210" i="40"/>
  <c r="G210" i="40"/>
  <c r="G209" i="40" s="1"/>
  <c r="G208" i="40" s="1"/>
  <c r="G156" i="40" l="1"/>
  <c r="F24" i="40"/>
  <c r="F23" i="40" s="1"/>
  <c r="F22" i="40" s="1"/>
  <c r="F21" i="40" s="1"/>
  <c r="F14" i="40" s="1"/>
  <c r="G194" i="40"/>
  <c r="E148" i="40"/>
  <c r="F194" i="40"/>
  <c r="F200" i="40"/>
  <c r="G148" i="40"/>
  <c r="E81" i="40"/>
  <c r="E80" i="40" s="1"/>
  <c r="E37" i="40"/>
  <c r="E175" i="40"/>
  <c r="F156" i="40"/>
  <c r="F148" i="40" s="1"/>
  <c r="G130" i="40"/>
  <c r="F126" i="40"/>
  <c r="F121" i="40" s="1"/>
  <c r="F113" i="40"/>
  <c r="F112" i="40"/>
  <c r="G109" i="40"/>
  <c r="G108" i="40"/>
  <c r="G81" i="40"/>
  <c r="G80" i="40" s="1"/>
  <c r="E54" i="40"/>
  <c r="G30" i="40"/>
  <c r="G183" i="40"/>
  <c r="G182" i="40"/>
  <c r="E201" i="40"/>
  <c r="E200" i="40" s="1"/>
  <c r="E194" i="40" s="1"/>
  <c r="E156" i="40"/>
  <c r="E126" i="40"/>
  <c r="E121" i="40" s="1"/>
  <c r="F123" i="40"/>
  <c r="F122" i="40"/>
  <c r="E89" i="40"/>
  <c r="E88" i="40"/>
  <c r="E30" i="40"/>
  <c r="E14" i="40"/>
  <c r="F29" i="40" l="1"/>
  <c r="F212" i="40" s="1"/>
  <c r="E29" i="40"/>
  <c r="E212" i="40" s="1"/>
  <c r="G29" i="40"/>
  <c r="G212" i="40" s="1"/>
  <c r="D46" i="36" l="1"/>
  <c r="D52" i="36"/>
  <c r="D51" i="36" s="1"/>
  <c r="D54" i="36"/>
  <c r="C54" i="36"/>
  <c r="C46" i="36"/>
  <c r="C15" i="36"/>
  <c r="C56" i="34"/>
  <c r="C47" i="34"/>
  <c r="C46" i="34" s="1"/>
  <c r="C48" i="34"/>
  <c r="A49" i="34"/>
  <c r="B48" i="34"/>
  <c r="A48" i="34"/>
  <c r="C17" i="34"/>
  <c r="C16" i="34" s="1"/>
  <c r="G12" i="38"/>
  <c r="H12" i="38"/>
  <c r="F13" i="38"/>
  <c r="G13" i="38"/>
  <c r="H13" i="38"/>
  <c r="F14" i="38"/>
  <c r="F12" i="38" s="1"/>
  <c r="G19" i="38"/>
  <c r="F20" i="38"/>
  <c r="F19" i="38" s="1"/>
  <c r="F24" i="38"/>
  <c r="F27" i="38"/>
  <c r="F18" i="38" s="1"/>
  <c r="G27" i="38"/>
  <c r="G18" i="38" s="1"/>
  <c r="H27" i="38"/>
  <c r="H19" i="38" s="1"/>
  <c r="G31" i="38"/>
  <c r="H31" i="38"/>
  <c r="F32" i="38"/>
  <c r="F31" i="38" s="1"/>
  <c r="F34" i="38"/>
  <c r="F36" i="38"/>
  <c r="G36" i="38"/>
  <c r="H36" i="38"/>
  <c r="F37" i="38"/>
  <c r="G37" i="38"/>
  <c r="H37" i="38"/>
  <c r="F39" i="38"/>
  <c r="H39" i="38"/>
  <c r="F42" i="38"/>
  <c r="G42" i="38"/>
  <c r="G39" i="38" s="1"/>
  <c r="H42" i="38"/>
  <c r="G45" i="38"/>
  <c r="G44" i="38" s="1"/>
  <c r="H45" i="38"/>
  <c r="H44" i="38" s="1"/>
  <c r="F46" i="38"/>
  <c r="F45" i="38" s="1"/>
  <c r="F44" i="38" s="1"/>
  <c r="F50" i="38"/>
  <c r="H54" i="38"/>
  <c r="H53" i="38" s="1"/>
  <c r="H55" i="38"/>
  <c r="F56" i="38"/>
  <c r="H56" i="38"/>
  <c r="F57" i="38"/>
  <c r="F55" i="38" s="1"/>
  <c r="G57" i="38"/>
  <c r="G54" i="38" s="1"/>
  <c r="G53" i="38" s="1"/>
  <c r="H57" i="38"/>
  <c r="F61" i="38"/>
  <c r="F60" i="38" s="1"/>
  <c r="F59" i="38" s="1"/>
  <c r="F62" i="38"/>
  <c r="G62" i="38"/>
  <c r="G61" i="38" s="1"/>
  <c r="H62" i="38"/>
  <c r="F65" i="38"/>
  <c r="G65" i="38"/>
  <c r="H65" i="38"/>
  <c r="H61" i="38" s="1"/>
  <c r="H67" i="38"/>
  <c r="H60" i="38" s="1"/>
  <c r="F68" i="38"/>
  <c r="H68" i="38"/>
  <c r="F69" i="38"/>
  <c r="F67" i="38" s="1"/>
  <c r="G69" i="38"/>
  <c r="G68" i="38" s="1"/>
  <c r="H69" i="38"/>
  <c r="F75" i="38"/>
  <c r="G76" i="38"/>
  <c r="F77" i="38"/>
  <c r="F76" i="38" s="1"/>
  <c r="G77" i="38"/>
  <c r="G75" i="38" s="1"/>
  <c r="H77" i="38"/>
  <c r="H74" i="38" s="1"/>
  <c r="G83" i="38"/>
  <c r="H83" i="38"/>
  <c r="F84" i="38"/>
  <c r="G84" i="38"/>
  <c r="H84" i="38"/>
  <c r="F85" i="38"/>
  <c r="F83" i="38" s="1"/>
  <c r="F82" i="38" s="1"/>
  <c r="F81" i="38" s="1"/>
  <c r="F80" i="38" s="1"/>
  <c r="F87" i="38"/>
  <c r="G88" i="38"/>
  <c r="F89" i="38"/>
  <c r="F88" i="38" s="1"/>
  <c r="G89" i="38"/>
  <c r="G87" i="38" s="1"/>
  <c r="H89" i="38"/>
  <c r="H88" i="38" s="1"/>
  <c r="H91" i="38"/>
  <c r="F92" i="38"/>
  <c r="H92" i="38"/>
  <c r="F93" i="38"/>
  <c r="F91" i="38" s="1"/>
  <c r="G93" i="38"/>
  <c r="G92" i="38" s="1"/>
  <c r="H93" i="38"/>
  <c r="H95" i="38"/>
  <c r="H96" i="38"/>
  <c r="F97" i="38"/>
  <c r="H97" i="38"/>
  <c r="F98" i="38"/>
  <c r="F96" i="38" s="1"/>
  <c r="G98" i="38"/>
  <c r="G95" i="38" s="1"/>
  <c r="H98" i="38"/>
  <c r="G100" i="38"/>
  <c r="H100" i="38"/>
  <c r="G101" i="38"/>
  <c r="H101" i="38"/>
  <c r="G102" i="38"/>
  <c r="H102" i="38"/>
  <c r="H105" i="38"/>
  <c r="H104" i="38" s="1"/>
  <c r="H106" i="38"/>
  <c r="F107" i="38"/>
  <c r="H107" i="38"/>
  <c r="F108" i="38"/>
  <c r="F106" i="38" s="1"/>
  <c r="G108" i="38"/>
  <c r="G105" i="38" s="1"/>
  <c r="G104" i="38" s="1"/>
  <c r="H108" i="38"/>
  <c r="G110" i="38"/>
  <c r="H110" i="38"/>
  <c r="G111" i="38"/>
  <c r="H111" i="38"/>
  <c r="G112" i="38"/>
  <c r="H112" i="38"/>
  <c r="H113" i="38"/>
  <c r="F116" i="38"/>
  <c r="F115" i="38" s="1"/>
  <c r="F118" i="38"/>
  <c r="F117" i="38" s="1"/>
  <c r="H118" i="38"/>
  <c r="H117" i="38" s="1"/>
  <c r="F119" i="38"/>
  <c r="G119" i="38"/>
  <c r="G118" i="38" s="1"/>
  <c r="G117" i="38" s="1"/>
  <c r="H119" i="38"/>
  <c r="H116" i="38" s="1"/>
  <c r="H115" i="38" s="1"/>
  <c r="G126" i="38"/>
  <c r="G125" i="38" s="1"/>
  <c r="F127" i="38"/>
  <c r="F126" i="38" s="1"/>
  <c r="F125" i="38" s="1"/>
  <c r="G127" i="38"/>
  <c r="G124" i="38" s="1"/>
  <c r="H127" i="38"/>
  <c r="H124" i="38" s="1"/>
  <c r="G131" i="38"/>
  <c r="G130" i="38" s="1"/>
  <c r="F132" i="38"/>
  <c r="F131" i="38" s="1"/>
  <c r="F130" i="38" s="1"/>
  <c r="G132" i="38"/>
  <c r="G129" i="38" s="1"/>
  <c r="H132" i="38"/>
  <c r="H129" i="38" s="1"/>
  <c r="F134" i="38"/>
  <c r="F135" i="38"/>
  <c r="G135" i="38"/>
  <c r="G134" i="38" s="1"/>
  <c r="H135" i="38"/>
  <c r="F138" i="38"/>
  <c r="G138" i="38"/>
  <c r="H138" i="38"/>
  <c r="H134" i="38" s="1"/>
  <c r="F140" i="38"/>
  <c r="G140" i="38"/>
  <c r="H140" i="38"/>
  <c r="G144" i="38"/>
  <c r="G143" i="38" s="1"/>
  <c r="F145" i="38"/>
  <c r="F144" i="38" s="1"/>
  <c r="F143" i="38" s="1"/>
  <c r="G145" i="38"/>
  <c r="H145" i="38"/>
  <c r="H144" i="38" s="1"/>
  <c r="H143" i="38" s="1"/>
  <c r="F148" i="38"/>
  <c r="F147" i="38" s="1"/>
  <c r="H148" i="38"/>
  <c r="H147" i="38" s="1"/>
  <c r="F149" i="38"/>
  <c r="G149" i="38"/>
  <c r="G148" i="38" s="1"/>
  <c r="G147" i="38" s="1"/>
  <c r="H149" i="38"/>
  <c r="G152" i="38"/>
  <c r="G151" i="38" s="1"/>
  <c r="F153" i="38"/>
  <c r="F152" i="38" s="1"/>
  <c r="F151" i="38" s="1"/>
  <c r="G153" i="38"/>
  <c r="H153" i="38"/>
  <c r="H152" i="38" s="1"/>
  <c r="H151" i="38" s="1"/>
  <c r="F156" i="38"/>
  <c r="F155" i="38" s="1"/>
  <c r="H156" i="38"/>
  <c r="H155" i="38" s="1"/>
  <c r="F157" i="38"/>
  <c r="G157" i="38"/>
  <c r="G156" i="38" s="1"/>
  <c r="G155" i="38" s="1"/>
  <c r="H157" i="38"/>
  <c r="F161" i="38"/>
  <c r="F160" i="38" s="1"/>
  <c r="F159" i="38" s="1"/>
  <c r="H161" i="38"/>
  <c r="H160" i="38" s="1"/>
  <c r="F162" i="38"/>
  <c r="G162" i="38"/>
  <c r="G161" i="38" s="1"/>
  <c r="G160" i="38" s="1"/>
  <c r="G159" i="38" s="1"/>
  <c r="H162" i="38"/>
  <c r="G165" i="38"/>
  <c r="G164" i="38" s="1"/>
  <c r="F166" i="38"/>
  <c r="F165" i="38" s="1"/>
  <c r="F164" i="38" s="1"/>
  <c r="G166" i="38"/>
  <c r="H166" i="38"/>
  <c r="H165" i="38" s="1"/>
  <c r="H164" i="38" s="1"/>
  <c r="F173" i="38"/>
  <c r="F172" i="38" s="1"/>
  <c r="F171" i="38" s="1"/>
  <c r="F170" i="38" s="1"/>
  <c r="F174" i="38"/>
  <c r="G174" i="38"/>
  <c r="G173" i="38" s="1"/>
  <c r="G172" i="38" s="1"/>
  <c r="G171" i="38" s="1"/>
  <c r="G170" i="38" s="1"/>
  <c r="G169" i="38" s="1"/>
  <c r="H174" i="38"/>
  <c r="H173" i="38" s="1"/>
  <c r="H172" i="38" s="1"/>
  <c r="H171" i="38" s="1"/>
  <c r="H170" i="38" s="1"/>
  <c r="G179" i="38"/>
  <c r="G178" i="38" s="1"/>
  <c r="G177" i="38" s="1"/>
  <c r="G176" i="38" s="1"/>
  <c r="F180" i="38"/>
  <c r="F179" i="38" s="1"/>
  <c r="F178" i="38" s="1"/>
  <c r="F177" i="38" s="1"/>
  <c r="F176" i="38" s="1"/>
  <c r="G180" i="38"/>
  <c r="H180" i="38"/>
  <c r="H179" i="38" s="1"/>
  <c r="H178" i="38" s="1"/>
  <c r="H177" i="38" s="1"/>
  <c r="H176" i="38" s="1"/>
  <c r="F187" i="38"/>
  <c r="F186" i="38" s="1"/>
  <c r="F185" i="38" s="1"/>
  <c r="G187" i="38"/>
  <c r="G186" i="38" s="1"/>
  <c r="G185" i="38" s="1"/>
  <c r="H187" i="38"/>
  <c r="H186" i="38" s="1"/>
  <c r="H185" i="38" s="1"/>
  <c r="H190" i="38"/>
  <c r="H189" i="38" s="1"/>
  <c r="F191" i="38"/>
  <c r="F190" i="38" s="1"/>
  <c r="F189" i="38" s="1"/>
  <c r="G191" i="38"/>
  <c r="G190" i="38" s="1"/>
  <c r="G189" i="38" s="1"/>
  <c r="H191" i="38"/>
  <c r="H195" i="38"/>
  <c r="H194" i="38" s="1"/>
  <c r="H193" i="38" s="1"/>
  <c r="F196" i="38"/>
  <c r="F195" i="38" s="1"/>
  <c r="F194" i="38" s="1"/>
  <c r="F193" i="38" s="1"/>
  <c r="G196" i="38"/>
  <c r="G195" i="38" s="1"/>
  <c r="G194" i="38" s="1"/>
  <c r="G193" i="38" s="1"/>
  <c r="H196" i="38"/>
  <c r="F203" i="38"/>
  <c r="G203" i="38"/>
  <c r="G202" i="38" s="1"/>
  <c r="F207" i="38"/>
  <c r="G207" i="38"/>
  <c r="H207" i="38"/>
  <c r="H202" i="38" s="1"/>
  <c r="H201" i="38" s="1"/>
  <c r="F209" i="38"/>
  <c r="F202" i="38" s="1"/>
  <c r="F201" i="38" s="1"/>
  <c r="G209" i="38"/>
  <c r="H209" i="38"/>
  <c r="G212" i="38"/>
  <c r="H213" i="38"/>
  <c r="H212" i="38" s="1"/>
  <c r="F214" i="38"/>
  <c r="F213" i="38" s="1"/>
  <c r="F212" i="38" s="1"/>
  <c r="G214" i="38"/>
  <c r="G213" i="38" s="1"/>
  <c r="H214" i="38"/>
  <c r="G217" i="38"/>
  <c r="G216" i="38" s="1"/>
  <c r="F218" i="38"/>
  <c r="H217" i="38"/>
  <c r="H216" i="38" s="1"/>
  <c r="F221" i="38"/>
  <c r="G221" i="38"/>
  <c r="H221" i="38"/>
  <c r="G223" i="38"/>
  <c r="F225" i="38"/>
  <c r="F223" i="38" s="1"/>
  <c r="G225" i="38"/>
  <c r="H225" i="38"/>
  <c r="H223" i="38" s="1"/>
  <c r="F228" i="38"/>
  <c r="G228" i="38"/>
  <c r="H228" i="38"/>
  <c r="F229" i="38"/>
  <c r="G230" i="38"/>
  <c r="G229" i="38" s="1"/>
  <c r="F233" i="38"/>
  <c r="F232" i="38" s="1"/>
  <c r="F231" i="38" s="1"/>
  <c r="F230" i="38" s="1"/>
  <c r="G233" i="38"/>
  <c r="G232" i="38" s="1"/>
  <c r="G231" i="38" s="1"/>
  <c r="F234" i="38"/>
  <c r="H233" i="38"/>
  <c r="H232" i="38" s="1"/>
  <c r="H231" i="38" s="1"/>
  <c r="H230" i="38" s="1"/>
  <c r="H229" i="38" s="1"/>
  <c r="C11" i="37"/>
  <c r="D11" i="37"/>
  <c r="E11" i="37"/>
  <c r="C18" i="37"/>
  <c r="E18" i="37"/>
  <c r="C20" i="37"/>
  <c r="C35" i="37" s="1"/>
  <c r="D20" i="37"/>
  <c r="E20" i="37"/>
  <c r="C23" i="37"/>
  <c r="D23" i="37"/>
  <c r="E23" i="37"/>
  <c r="C26" i="37"/>
  <c r="D26" i="37"/>
  <c r="E26" i="37"/>
  <c r="C28" i="37"/>
  <c r="D28" i="37"/>
  <c r="E28" i="37"/>
  <c r="C31" i="37"/>
  <c r="D31" i="37"/>
  <c r="E31" i="37"/>
  <c r="C33" i="37"/>
  <c r="D33" i="37"/>
  <c r="E33" i="37"/>
  <c r="E35" i="37"/>
  <c r="D35" i="37" l="1"/>
  <c r="G184" i="38"/>
  <c r="G183" i="38" s="1"/>
  <c r="G182" i="38" s="1"/>
  <c r="G133" i="38"/>
  <c r="G123" i="38" s="1"/>
  <c r="G122" i="38" s="1"/>
  <c r="G121" i="38" s="1"/>
  <c r="F103" i="38"/>
  <c r="F113" i="38"/>
  <c r="F112" i="38" s="1"/>
  <c r="F111" i="38" s="1"/>
  <c r="F110" i="38" s="1"/>
  <c r="F11" i="38"/>
  <c r="G201" i="38"/>
  <c r="G200" i="38" s="1"/>
  <c r="G199" i="38" s="1"/>
  <c r="G198" i="38" s="1"/>
  <c r="F184" i="38"/>
  <c r="F183" i="38" s="1"/>
  <c r="F182" i="38" s="1"/>
  <c r="F169" i="38"/>
  <c r="H159" i="38"/>
  <c r="H133" i="38"/>
  <c r="H52" i="38"/>
  <c r="G11" i="38"/>
  <c r="H200" i="38"/>
  <c r="H199" i="38" s="1"/>
  <c r="H198" i="38" s="1"/>
  <c r="H169" i="38"/>
  <c r="F217" i="38"/>
  <c r="F216" i="38" s="1"/>
  <c r="F200" i="38" s="1"/>
  <c r="F199" i="38" s="1"/>
  <c r="F198" i="38" s="1"/>
  <c r="H184" i="38"/>
  <c r="H183" i="38" s="1"/>
  <c r="H182" i="38" s="1"/>
  <c r="G168" i="38"/>
  <c r="F133" i="38"/>
  <c r="F123" i="38" s="1"/>
  <c r="F122" i="38" s="1"/>
  <c r="F121" i="38" s="1"/>
  <c r="F79" i="38"/>
  <c r="H59" i="38"/>
  <c r="G106" i="38"/>
  <c r="F105" i="38"/>
  <c r="G96" i="38"/>
  <c r="F95" i="38"/>
  <c r="G91" i="38"/>
  <c r="G82" i="38" s="1"/>
  <c r="G81" i="38" s="1"/>
  <c r="G80" i="38" s="1"/>
  <c r="G79" i="38" s="1"/>
  <c r="H87" i="38"/>
  <c r="H82" i="38" s="1"/>
  <c r="H81" i="38" s="1"/>
  <c r="H80" i="38" s="1"/>
  <c r="H79" i="38" s="1"/>
  <c r="H75" i="38"/>
  <c r="G74" i="38"/>
  <c r="G67" i="38"/>
  <c r="G60" i="38" s="1"/>
  <c r="G59" i="38" s="1"/>
  <c r="G52" i="38" s="1"/>
  <c r="G55" i="38"/>
  <c r="F54" i="38"/>
  <c r="F53" i="38" s="1"/>
  <c r="F52" i="38" s="1"/>
  <c r="H18" i="38"/>
  <c r="H11" i="38" s="1"/>
  <c r="H131" i="38"/>
  <c r="H130" i="38" s="1"/>
  <c r="F129" i="38"/>
  <c r="H126" i="38"/>
  <c r="H125" i="38" s="1"/>
  <c r="F124" i="38"/>
  <c r="G116" i="38"/>
  <c r="G115" i="38" s="1"/>
  <c r="G107" i="38"/>
  <c r="G97" i="38"/>
  <c r="H76" i="38"/>
  <c r="F74" i="38"/>
  <c r="G56" i="38"/>
  <c r="D12" i="36"/>
  <c r="C13" i="36"/>
  <c r="C12" i="36" s="1"/>
  <c r="D13" i="36"/>
  <c r="D21" i="36"/>
  <c r="D25" i="36"/>
  <c r="C26" i="36"/>
  <c r="C25" i="36" s="1"/>
  <c r="D26" i="36"/>
  <c r="C33" i="36"/>
  <c r="C32" i="36" s="1"/>
  <c r="C34" i="36"/>
  <c r="D34" i="36"/>
  <c r="D33" i="36" s="1"/>
  <c r="D32" i="36" s="1"/>
  <c r="C48" i="36"/>
  <c r="C49" i="36"/>
  <c r="D49" i="36"/>
  <c r="D48" i="36" s="1"/>
  <c r="D45" i="36" s="1"/>
  <c r="D44" i="36" s="1"/>
  <c r="C52" i="36"/>
  <c r="C51" i="36" s="1"/>
  <c r="C57" i="36"/>
  <c r="C56" i="36" s="1"/>
  <c r="D57" i="36"/>
  <c r="D56" i="36" s="1"/>
  <c r="C45" i="36" l="1"/>
  <c r="C44" i="36" s="1"/>
  <c r="D11" i="36"/>
  <c r="D59" i="36" s="1"/>
  <c r="C11" i="36"/>
  <c r="C59" i="36" s="1"/>
  <c r="G71" i="38"/>
  <c r="G72" i="38"/>
  <c r="F73" i="38"/>
  <c r="F72" i="38"/>
  <c r="F71" i="38"/>
  <c r="F10" i="38" s="1"/>
  <c r="H72" i="38"/>
  <c r="H71" i="38"/>
  <c r="G10" i="38"/>
  <c r="F168" i="38"/>
  <c r="F236" i="38" s="1"/>
  <c r="F102" i="38"/>
  <c r="F101" i="38"/>
  <c r="F100" i="38"/>
  <c r="H168" i="38"/>
  <c r="H236" i="38" s="1"/>
  <c r="H123" i="38"/>
  <c r="H122" i="38" s="1"/>
  <c r="H121" i="38" s="1"/>
  <c r="H10" i="38" s="1"/>
  <c r="G236" i="38"/>
  <c r="C54" i="34"/>
  <c r="C50" i="34"/>
  <c r="C42" i="34"/>
  <c r="C41" i="34" s="1"/>
  <c r="C34" i="34"/>
  <c r="C33" i="34" s="1"/>
  <c r="C27" i="34"/>
  <c r="C26" i="34" s="1"/>
  <c r="C14" i="34"/>
  <c r="C12" i="34"/>
  <c r="C11" i="34" s="1"/>
  <c r="C10" i="34" l="1"/>
  <c r="C53" i="34"/>
  <c r="C45" i="34" s="1"/>
  <c r="C44" i="34" s="1"/>
  <c r="C61" i="34" l="1"/>
  <c r="C25" i="22"/>
  <c r="C26" i="22" s="1"/>
  <c r="C27" i="22" s="1"/>
  <c r="C30" i="22"/>
  <c r="C29" i="22"/>
  <c r="E62" i="32" l="1"/>
  <c r="E61" i="32" s="1"/>
  <c r="E63" i="32"/>
  <c r="C33" i="33" l="1"/>
  <c r="E116" i="32" l="1"/>
  <c r="E115" i="32" s="1"/>
  <c r="E103" i="32"/>
  <c r="B128" i="32" l="1"/>
  <c r="F21" i="17" l="1"/>
  <c r="E126" i="32" l="1"/>
  <c r="F234" i="17" l="1"/>
  <c r="F233" i="17" s="1"/>
  <c r="F232" i="17" s="1"/>
  <c r="F116" i="17" l="1"/>
  <c r="F115" i="17" s="1"/>
  <c r="E144" i="32" l="1"/>
  <c r="E140" i="32" s="1"/>
  <c r="E22" i="32" l="1"/>
  <c r="E86" i="32" l="1"/>
  <c r="E121" i="32"/>
  <c r="A123" i="32"/>
  <c r="E102" i="32"/>
  <c r="E101" i="32" s="1"/>
  <c r="E67" i="32"/>
  <c r="E66" i="32" s="1"/>
  <c r="E69" i="32"/>
  <c r="E149" i="32" l="1"/>
  <c r="E148" i="32" s="1"/>
  <c r="E147" i="32" s="1"/>
  <c r="E139" i="32" s="1"/>
  <c r="E125" i="32" s="1"/>
  <c r="E130" i="32"/>
  <c r="E129" i="32" s="1"/>
  <c r="E114" i="32"/>
  <c r="E108" i="32"/>
  <c r="G100" i="32"/>
  <c r="F100" i="32"/>
  <c r="E99" i="32"/>
  <c r="E98" i="32" s="1"/>
  <c r="G96" i="32"/>
  <c r="F96" i="32"/>
  <c r="G95" i="32"/>
  <c r="F95" i="32"/>
  <c r="E95" i="32"/>
  <c r="E94" i="32" s="1"/>
  <c r="G87" i="32"/>
  <c r="F87" i="32"/>
  <c r="F70" i="32" s="1"/>
  <c r="G84" i="32"/>
  <c r="F84" i="32"/>
  <c r="E84" i="32"/>
  <c r="E83" i="32" s="1"/>
  <c r="E82" i="32" s="1"/>
  <c r="E81" i="32" s="1"/>
  <c r="G81" i="32"/>
  <c r="F81" i="32"/>
  <c r="E79" i="32"/>
  <c r="E78" i="32" s="1"/>
  <c r="G77" i="32"/>
  <c r="G62" i="32" s="1"/>
  <c r="F77" i="32"/>
  <c r="F62" i="32" s="1"/>
  <c r="E75" i="32"/>
  <c r="E74" i="32" s="1"/>
  <c r="F63" i="32"/>
  <c r="G60" i="32"/>
  <c r="F60" i="32"/>
  <c r="G57" i="32"/>
  <c r="G56" i="32" s="1"/>
  <c r="F57" i="32"/>
  <c r="F56" i="32" s="1"/>
  <c r="E53" i="32"/>
  <c r="E52" i="32" s="1"/>
  <c r="E51" i="32" s="1"/>
  <c r="E46" i="32" s="1"/>
  <c r="G52" i="32"/>
  <c r="F52" i="32"/>
  <c r="G48" i="32"/>
  <c r="F48" i="32"/>
  <c r="G46" i="32"/>
  <c r="F46" i="32"/>
  <c r="G43" i="32"/>
  <c r="F43" i="32"/>
  <c r="G39" i="32"/>
  <c r="F39" i="32"/>
  <c r="G35" i="32"/>
  <c r="F35" i="32"/>
  <c r="G32" i="32"/>
  <c r="F32" i="32"/>
  <c r="G30" i="32"/>
  <c r="F30" i="32"/>
  <c r="G28" i="32"/>
  <c r="F28" i="32"/>
  <c r="G24" i="32"/>
  <c r="F24" i="32"/>
  <c r="G23" i="32"/>
  <c r="F23" i="32"/>
  <c r="G19" i="32"/>
  <c r="F19" i="32"/>
  <c r="G15" i="32"/>
  <c r="F15" i="32"/>
  <c r="G13" i="32"/>
  <c r="F13" i="32"/>
  <c r="G12" i="32" l="1"/>
  <c r="E77" i="32"/>
  <c r="E92" i="32"/>
  <c r="E91" i="32" s="1"/>
  <c r="E21" i="32" s="1"/>
  <c r="F12" i="32"/>
  <c r="F103" i="32" s="1"/>
  <c r="G103" i="32"/>
  <c r="E14" i="32" l="1"/>
  <c r="E151" i="32"/>
  <c r="E35" i="33"/>
  <c r="D35" i="33"/>
  <c r="C35" i="33"/>
  <c r="E33" i="33"/>
  <c r="D33" i="33"/>
  <c r="E30" i="33"/>
  <c r="D30" i="33"/>
  <c r="C30" i="33"/>
  <c r="C28" i="33"/>
  <c r="E26" i="33"/>
  <c r="D26" i="33"/>
  <c r="C26" i="33"/>
  <c r="E23" i="33"/>
  <c r="D23" i="33"/>
  <c r="C20" i="33"/>
  <c r="E18" i="33"/>
  <c r="E11" i="33"/>
  <c r="D11" i="33"/>
  <c r="C11" i="33"/>
  <c r="D37" i="33" l="1"/>
  <c r="E37" i="33"/>
  <c r="C37" i="33"/>
  <c r="F212" i="17"/>
  <c r="F113" i="17"/>
  <c r="F110" i="17" s="1"/>
  <c r="F109" i="17" s="1"/>
  <c r="F80" i="17"/>
  <c r="F38" i="17"/>
  <c r="F111" i="17" l="1"/>
  <c r="F112" i="17"/>
  <c r="F81" i="17"/>
  <c r="F79" i="17"/>
  <c r="H237" i="17" l="1"/>
  <c r="H236" i="17" s="1"/>
  <c r="H235" i="17" s="1"/>
  <c r="H234" i="17" s="1"/>
  <c r="H233" i="17" s="1"/>
  <c r="H232" i="17" s="1"/>
  <c r="G237" i="17"/>
  <c r="G236" i="17" s="1"/>
  <c r="G235" i="17" s="1"/>
  <c r="G234" i="17" s="1"/>
  <c r="G233" i="17" s="1"/>
  <c r="G232" i="17" s="1"/>
  <c r="H231" i="17"/>
  <c r="G231" i="17"/>
  <c r="H228" i="17"/>
  <c r="G228" i="17"/>
  <c r="H224" i="17"/>
  <c r="G224" i="17"/>
  <c r="H221" i="17"/>
  <c r="G221" i="17"/>
  <c r="H217" i="17"/>
  <c r="H216" i="17" s="1"/>
  <c r="H215" i="17" s="1"/>
  <c r="G217" i="17"/>
  <c r="G216" i="17" s="1"/>
  <c r="G215" i="17" s="1"/>
  <c r="H212" i="17"/>
  <c r="G212" i="17"/>
  <c r="H210" i="17"/>
  <c r="G210" i="17"/>
  <c r="H206" i="17"/>
  <c r="G206" i="17"/>
  <c r="H199" i="17"/>
  <c r="H198" i="17" s="1"/>
  <c r="H197" i="17" s="1"/>
  <c r="H196" i="17" s="1"/>
  <c r="G199" i="17"/>
  <c r="G198" i="17" s="1"/>
  <c r="G197" i="17" s="1"/>
  <c r="G196" i="17" s="1"/>
  <c r="H194" i="17"/>
  <c r="H193" i="17" s="1"/>
  <c r="H192" i="17" s="1"/>
  <c r="G194" i="17"/>
  <c r="G193" i="17" s="1"/>
  <c r="G192" i="17" s="1"/>
  <c r="H190" i="17"/>
  <c r="H189" i="17" s="1"/>
  <c r="H188" i="17" s="1"/>
  <c r="G190" i="17"/>
  <c r="G189" i="17" s="1"/>
  <c r="G188" i="17" s="1"/>
  <c r="H183" i="17"/>
  <c r="H182" i="17" s="1"/>
  <c r="H181" i="17" s="1"/>
  <c r="H180" i="17" s="1"/>
  <c r="H179" i="17" s="1"/>
  <c r="G183" i="17"/>
  <c r="G182" i="17" s="1"/>
  <c r="G181" i="17" s="1"/>
  <c r="G180" i="17" s="1"/>
  <c r="G179" i="17" s="1"/>
  <c r="H177" i="17"/>
  <c r="H176" i="17" s="1"/>
  <c r="H175" i="17" s="1"/>
  <c r="H174" i="17" s="1"/>
  <c r="H173" i="17" s="1"/>
  <c r="G177" i="17"/>
  <c r="G176" i="17" s="1"/>
  <c r="G175" i="17" s="1"/>
  <c r="G174" i="17" s="1"/>
  <c r="G173" i="17" s="1"/>
  <c r="H169" i="17"/>
  <c r="H168" i="17" s="1"/>
  <c r="H167" i="17" s="1"/>
  <c r="G169" i="17"/>
  <c r="G168" i="17" s="1"/>
  <c r="G167" i="17" s="1"/>
  <c r="H162" i="17"/>
  <c r="H161" i="17" s="1"/>
  <c r="H160" i="17" s="1"/>
  <c r="G162" i="17"/>
  <c r="G161" i="17" s="1"/>
  <c r="G160" i="17" s="1"/>
  <c r="H158" i="17"/>
  <c r="H157" i="17" s="1"/>
  <c r="H156" i="17" s="1"/>
  <c r="G158" i="17"/>
  <c r="G157" i="17" s="1"/>
  <c r="G156" i="17" s="1"/>
  <c r="H154" i="17"/>
  <c r="H153" i="17" s="1"/>
  <c r="H152" i="17" s="1"/>
  <c r="G154" i="17"/>
  <c r="G153" i="17" s="1"/>
  <c r="G152" i="17" s="1"/>
  <c r="H150" i="17"/>
  <c r="H149" i="17" s="1"/>
  <c r="H148" i="17" s="1"/>
  <c r="G150" i="17"/>
  <c r="G149" i="17" s="1"/>
  <c r="G148" i="17" s="1"/>
  <c r="H145" i="17"/>
  <c r="G145" i="17"/>
  <c r="H143" i="17"/>
  <c r="G143" i="17"/>
  <c r="H140" i="17"/>
  <c r="G140" i="17"/>
  <c r="H137" i="17"/>
  <c r="H136" i="17" s="1"/>
  <c r="H135" i="17" s="1"/>
  <c r="G137" i="17"/>
  <c r="G136" i="17" s="1"/>
  <c r="G135" i="17" s="1"/>
  <c r="H132" i="17"/>
  <c r="H131" i="17" s="1"/>
  <c r="H130" i="17" s="1"/>
  <c r="G132" i="17"/>
  <c r="G131" i="17" s="1"/>
  <c r="G130" i="17" s="1"/>
  <c r="H124" i="17"/>
  <c r="H121" i="17" s="1"/>
  <c r="H120" i="17" s="1"/>
  <c r="H108" i="17" s="1"/>
  <c r="G124" i="17"/>
  <c r="G123" i="17" s="1"/>
  <c r="G122" i="17" s="1"/>
  <c r="H103" i="17"/>
  <c r="H102" i="17" s="1"/>
  <c r="G103" i="17"/>
  <c r="G102" i="17" s="1"/>
  <c r="H98" i="17"/>
  <c r="H97" i="17" s="1"/>
  <c r="G98" i="17"/>
  <c r="G97" i="17" s="1"/>
  <c r="H94" i="17"/>
  <c r="H93" i="17" s="1"/>
  <c r="G94" i="17"/>
  <c r="G93" i="17" s="1"/>
  <c r="H90" i="17"/>
  <c r="H89" i="17" s="1"/>
  <c r="G90" i="17"/>
  <c r="G89" i="17" s="1"/>
  <c r="H74" i="17"/>
  <c r="H73" i="17" s="1"/>
  <c r="G74" i="17"/>
  <c r="G73" i="17" s="1"/>
  <c r="H70" i="17"/>
  <c r="G70" i="17"/>
  <c r="H67" i="17"/>
  <c r="G67" i="17"/>
  <c r="H62" i="17"/>
  <c r="H61" i="17" s="1"/>
  <c r="G62" i="17"/>
  <c r="G61" i="17" s="1"/>
  <c r="H55" i="17"/>
  <c r="G55" i="17"/>
  <c r="H51" i="17"/>
  <c r="G51" i="17"/>
  <c r="H47" i="17"/>
  <c r="H44" i="17" s="1"/>
  <c r="G47" i="17"/>
  <c r="G44" i="17" s="1"/>
  <c r="H42" i="17"/>
  <c r="G42" i="17"/>
  <c r="H41" i="17"/>
  <c r="G41" i="17"/>
  <c r="H36" i="17"/>
  <c r="G36" i="17"/>
  <c r="H34" i="17"/>
  <c r="G34" i="17"/>
  <c r="H29" i="17"/>
  <c r="G29" i="17"/>
  <c r="H26" i="17"/>
  <c r="G26" i="17"/>
  <c r="H21" i="17"/>
  <c r="G21" i="17"/>
  <c r="H15" i="17"/>
  <c r="H13" i="17" s="1"/>
  <c r="G15" i="17"/>
  <c r="G14" i="17" s="1"/>
  <c r="F199" i="17"/>
  <c r="F198" i="17" s="1"/>
  <c r="F197" i="17" s="1"/>
  <c r="F196" i="17" s="1"/>
  <c r="F183" i="17"/>
  <c r="F182" i="17" s="1"/>
  <c r="F181" i="17" s="1"/>
  <c r="F180" i="17" s="1"/>
  <c r="F179" i="17" s="1"/>
  <c r="F176" i="17"/>
  <c r="F175" i="17" s="1"/>
  <c r="F174" i="17" s="1"/>
  <c r="F173" i="17" s="1"/>
  <c r="F162" i="17"/>
  <c r="F161" i="17" s="1"/>
  <c r="F160" i="17" s="1"/>
  <c r="F158" i="17"/>
  <c r="F157" i="17" s="1"/>
  <c r="F156" i="17" s="1"/>
  <c r="F154" i="17"/>
  <c r="F153" i="17" s="1"/>
  <c r="F152" i="17" s="1"/>
  <c r="F149" i="17"/>
  <c r="F148" i="17" s="1"/>
  <c r="F98" i="17"/>
  <c r="F97" i="17" s="1"/>
  <c r="F67" i="17"/>
  <c r="F44" i="17"/>
  <c r="F42" i="17"/>
  <c r="F20" i="17"/>
  <c r="F231" i="17"/>
  <c r="F228" i="17"/>
  <c r="F216" i="17"/>
  <c r="F215" i="17" s="1"/>
  <c r="F194" i="17"/>
  <c r="F193" i="17" s="1"/>
  <c r="F192" i="17" s="1"/>
  <c r="F190" i="17"/>
  <c r="F189" i="17" s="1"/>
  <c r="F188" i="17" s="1"/>
  <c r="F145" i="17"/>
  <c r="F143" i="17"/>
  <c r="F140" i="17"/>
  <c r="F137" i="17"/>
  <c r="F136" i="17" s="1"/>
  <c r="F135" i="17" s="1"/>
  <c r="F132" i="17"/>
  <c r="F131" i="17" s="1"/>
  <c r="F130" i="17" s="1"/>
  <c r="F124" i="17"/>
  <c r="F121" i="17" s="1"/>
  <c r="F120" i="17" s="1"/>
  <c r="F108" i="17" s="1"/>
  <c r="F107" i="17" s="1"/>
  <c r="F103" i="17"/>
  <c r="F102" i="17" s="1"/>
  <c r="F94" i="17"/>
  <c r="F93" i="17" s="1"/>
  <c r="F72" i="17"/>
  <c r="F70" i="17"/>
  <c r="F62" i="17"/>
  <c r="F60" i="17" s="1"/>
  <c r="F41" i="17"/>
  <c r="G205" i="17" l="1"/>
  <c r="G204" i="17" s="1"/>
  <c r="G220" i="17"/>
  <c r="G219" i="17" s="1"/>
  <c r="G226" i="17"/>
  <c r="H205" i="17"/>
  <c r="H204" i="17" s="1"/>
  <c r="H220" i="17"/>
  <c r="H219" i="17" s="1"/>
  <c r="H123" i="17"/>
  <c r="H122" i="17" s="1"/>
  <c r="H139" i="17"/>
  <c r="G96" i="17"/>
  <c r="G33" i="17"/>
  <c r="G92" i="17"/>
  <c r="H166" i="17"/>
  <c r="H20" i="17"/>
  <c r="H50" i="17"/>
  <c r="H49" i="17" s="1"/>
  <c r="G166" i="17"/>
  <c r="G172" i="17"/>
  <c r="G50" i="17"/>
  <c r="G49" i="17" s="1"/>
  <c r="H60" i="17"/>
  <c r="G139" i="17"/>
  <c r="H88" i="17"/>
  <c r="H92" i="17"/>
  <c r="G121" i="17"/>
  <c r="G120" i="17" s="1"/>
  <c r="G108" i="17" s="1"/>
  <c r="G107" i="17" s="1"/>
  <c r="G13" i="17"/>
  <c r="G101" i="17"/>
  <c r="H172" i="17"/>
  <c r="G20" i="17"/>
  <c r="H66" i="17"/>
  <c r="F205" i="17"/>
  <c r="F204" i="17" s="1"/>
  <c r="F220" i="17"/>
  <c r="F219" i="17" s="1"/>
  <c r="H33" i="17"/>
  <c r="H72" i="17"/>
  <c r="H138" i="17"/>
  <c r="H187" i="17"/>
  <c r="H186" i="17" s="1"/>
  <c r="H185" i="17" s="1"/>
  <c r="H14" i="17"/>
  <c r="G60" i="17"/>
  <c r="G66" i="17"/>
  <c r="G72" i="17"/>
  <c r="G88" i="17"/>
  <c r="G87" i="17" s="1"/>
  <c r="G86" i="17" s="1"/>
  <c r="G85" i="17" s="1"/>
  <c r="G138" i="17"/>
  <c r="G187" i="17"/>
  <c r="G186" i="17" s="1"/>
  <c r="G185" i="17" s="1"/>
  <c r="H19" i="17"/>
  <c r="G19" i="17"/>
  <c r="H96" i="17"/>
  <c r="H101" i="17"/>
  <c r="H226" i="17"/>
  <c r="H107" i="17"/>
  <c r="H105" i="17"/>
  <c r="H106" i="17"/>
  <c r="G59" i="17"/>
  <c r="G100" i="17"/>
  <c r="G129" i="17"/>
  <c r="G134" i="17"/>
  <c r="H59" i="17"/>
  <c r="H100" i="17"/>
  <c r="H129" i="17"/>
  <c r="H134" i="17"/>
  <c r="F138" i="17"/>
  <c r="F128" i="17" s="1"/>
  <c r="F92" i="17"/>
  <c r="F85" i="17" s="1"/>
  <c r="F226" i="17"/>
  <c r="F172" i="17"/>
  <c r="F139" i="17"/>
  <c r="F187" i="17"/>
  <c r="F186" i="17" s="1"/>
  <c r="F185" i="17" s="1"/>
  <c r="F134" i="17"/>
  <c r="F129" i="17"/>
  <c r="F123" i="17"/>
  <c r="F122" i="17" s="1"/>
  <c r="F100" i="17"/>
  <c r="F106" i="17"/>
  <c r="F105" i="17"/>
  <c r="F101" i="17"/>
  <c r="F96" i="17"/>
  <c r="F73" i="17"/>
  <c r="F66" i="17"/>
  <c r="F65" i="17" s="1"/>
  <c r="F64" i="17" s="1"/>
  <c r="F59" i="17"/>
  <c r="F58" i="17" s="1"/>
  <c r="F19" i="17"/>
  <c r="F168" i="17"/>
  <c r="F167" i="17" s="1"/>
  <c r="F166" i="17" s="1"/>
  <c r="F165" i="17" s="1"/>
  <c r="F164" i="17" s="1"/>
  <c r="F61" i="17"/>
  <c r="H203" i="17" l="1"/>
  <c r="H202" i="17" s="1"/>
  <c r="H201" i="17" s="1"/>
  <c r="G203" i="17"/>
  <c r="G202" i="17" s="1"/>
  <c r="G201" i="17" s="1"/>
  <c r="H12" i="17"/>
  <c r="G12" i="17"/>
  <c r="G171" i="17"/>
  <c r="G65" i="17"/>
  <c r="G64" i="17" s="1"/>
  <c r="H128" i="17"/>
  <c r="H127" i="17" s="1"/>
  <c r="H126" i="17" s="1"/>
  <c r="H171" i="17"/>
  <c r="F203" i="17"/>
  <c r="F202" i="17" s="1"/>
  <c r="F201" i="17" s="1"/>
  <c r="G128" i="17"/>
  <c r="G127" i="17" s="1"/>
  <c r="G126" i="17" s="1"/>
  <c r="F84" i="17"/>
  <c r="F76" i="17" s="1"/>
  <c r="F12" i="17"/>
  <c r="G105" i="17"/>
  <c r="G106" i="17"/>
  <c r="G84" i="17"/>
  <c r="F127" i="17"/>
  <c r="H87" i="17"/>
  <c r="H86" i="17" s="1"/>
  <c r="H85" i="17" s="1"/>
  <c r="H84" i="17" s="1"/>
  <c r="H65" i="17"/>
  <c r="H64" i="17" s="1"/>
  <c r="H58" i="17"/>
  <c r="G58" i="17"/>
  <c r="G57" i="17" s="1"/>
  <c r="F171" i="17"/>
  <c r="F57" i="17"/>
  <c r="G239" i="17" l="1"/>
  <c r="H57" i="17"/>
  <c r="H239" i="17" s="1"/>
  <c r="F126" i="17"/>
  <c r="F11" i="17" s="1"/>
  <c r="F77" i="17"/>
  <c r="F78" i="17"/>
  <c r="G76" i="17"/>
  <c r="G11" i="17" s="1"/>
  <c r="G77" i="17"/>
  <c r="G78" i="17"/>
  <c r="H77" i="17"/>
  <c r="H76" i="17"/>
  <c r="H11" i="17" s="1"/>
  <c r="H78" i="17"/>
  <c r="F239" i="17" l="1"/>
  <c r="E23" i="22" l="1"/>
  <c r="E11" i="22" s="1"/>
  <c r="D23" i="22"/>
  <c r="D11" i="22" s="1"/>
  <c r="C23" i="22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G50" i="21"/>
  <c r="F50" i="21"/>
  <c r="G46" i="21"/>
  <c r="F46" i="21"/>
  <c r="G44" i="21"/>
  <c r="G43" i="21" s="1"/>
  <c r="F44" i="21"/>
  <c r="G53" i="21" l="1"/>
  <c r="G49" i="21"/>
  <c r="F49" i="21" s="1"/>
  <c r="G48" i="21" s="1"/>
  <c r="F48" i="21" s="1"/>
  <c r="F53" i="21"/>
  <c r="G52" i="21" s="1"/>
  <c r="F52" i="21" s="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2" i="15"/>
  <c r="F81" i="15" s="1"/>
  <c r="E82" i="15"/>
  <c r="E81" i="15" s="1"/>
  <c r="F79" i="15"/>
  <c r="E79" i="15"/>
  <c r="F76" i="15"/>
  <c r="E76" i="15"/>
  <c r="F73" i="15"/>
  <c r="E73" i="15"/>
  <c r="F70" i="15"/>
  <c r="E70" i="15"/>
  <c r="F67" i="15"/>
  <c r="E67" i="15"/>
  <c r="F65" i="15"/>
  <c r="E65" i="15"/>
  <c r="F62" i="15"/>
  <c r="E62" i="15"/>
  <c r="F61" i="15" s="1"/>
  <c r="E61" i="15" s="1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2" i="15"/>
  <c r="E22" i="15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C12" i="16"/>
  <c r="F25" i="15" l="1"/>
  <c r="F41" i="15"/>
  <c r="F64" i="15"/>
  <c r="E25" i="15"/>
  <c r="E64" i="15"/>
  <c r="E41" i="15"/>
  <c r="F69" i="15"/>
  <c r="E69" i="15" s="1"/>
  <c r="F75" i="15"/>
  <c r="E75" i="15" s="1"/>
  <c r="C34" i="16"/>
  <c r="D34" i="16"/>
  <c r="F21" i="15"/>
  <c r="E21" i="15" s="1"/>
  <c r="F84" i="15"/>
  <c r="E84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4" i="5"/>
  <c r="D31" i="5"/>
  <c r="D30" i="5" s="1"/>
  <c r="C31" i="5"/>
  <c r="C30" i="5" s="1"/>
  <c r="D27" i="5"/>
  <c r="D21" i="5"/>
  <c r="C21" i="5"/>
  <c r="D16" i="5"/>
  <c r="C16" i="5"/>
  <c r="C15" i="5"/>
  <c r="D13" i="5"/>
  <c r="C13" i="5"/>
  <c r="D38" i="5" l="1"/>
  <c r="C38" i="5"/>
  <c r="D37" i="5" s="1"/>
  <c r="C37" i="5" s="1"/>
  <c r="D12" i="5"/>
  <c r="C12" i="5" s="1"/>
  <c r="D15" i="5"/>
  <c r="E31" i="24"/>
  <c r="D31" i="24"/>
  <c r="C31" i="24"/>
  <c r="D11" i="5" l="1"/>
  <c r="D49" i="5" s="1"/>
  <c r="C11" i="5"/>
  <c r="C49" i="5" s="1"/>
</calcChain>
</file>

<file path=xl/sharedStrings.xml><?xml version="1.0" encoding="utf-8"?>
<sst xmlns="http://schemas.openxmlformats.org/spreadsheetml/2006/main" count="3944" uniqueCount="755">
  <si>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</si>
  <si>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</si>
  <si>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</si>
  <si>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</si>
  <si>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</si>
  <si>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</si>
  <si>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</si>
  <si>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</si>
  <si>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</si>
  <si>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</si>
  <si>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</si>
  <si>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</si>
  <si>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</si>
  <si>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</si>
  <si>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</si>
  <si>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</si>
  <si>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</si>
  <si>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</si>
  <si>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</si>
  <si>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</si>
  <si>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</si>
  <si>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</si>
  <si>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</si>
  <si>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</si>
  <si>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</si>
  <si>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</si>
  <si>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</si>
  <si>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</si>
  <si>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</si>
  <si>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</si>
  <si>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</si>
  <si>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</si>
  <si>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</si>
  <si>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</si>
  <si>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</si>
  <si>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</si>
  <si>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</si>
  <si>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</si>
  <si>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</si>
  <si>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</si>
  <si>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</si>
  <si>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</si>
  <si>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</si>
  <si>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</si>
  <si>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</si>
  <si>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</si>
  <si>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</si>
  <si>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</si>
  <si>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</si>
  <si>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</si>
  <si>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</si>
  <si>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</si>
  <si>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</si>
  <si>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</si>
  <si>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</si>
  <si>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</si>
  <si>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</si>
  <si>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</si>
  <si>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</si>
  <si>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</si>
  <si>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</si>
  <si>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</si>
  <si>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</si>
  <si>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</si>
  <si>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</si>
  <si>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</si>
  <si>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</si>
  <si>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</si>
  <si>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</si>
  <si>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</si>
  <si>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</si>
  <si>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</si>
  <si>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</si>
  <si>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</si>
  <si>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</si>
  <si>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</si>
  <si>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</si>
  <si>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</si>
  <si>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</si>
  <si>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</si>
  <si>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</si>
  <si>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</si>
  <si>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</si>
  <si>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</si>
  <si>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</si>
  <si>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</si>
  <si>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</si>
  <si>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</si>
  <si>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</si>
  <si>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</si>
  <si>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</si>
  <si>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</si>
  <si>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</si>
  <si>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</si>
  <si>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</si>
  <si>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</si>
  <si>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</si>
  <si>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</si>
  <si>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</si>
  <si>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</si>
  <si>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</si>
  <si>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</si>
  <si>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</si>
  <si>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</si>
  <si>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</si>
  <si>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</si>
  <si>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</si>
  <si>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</si>
  <si>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</si>
  <si>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</si>
  <si>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</si>
  <si>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</si>
  <si>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</si>
  <si>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</si>
  <si>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</si>
  <si>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</si>
  <si>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</si>
  <si>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</si>
  <si>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</si>
  <si>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</si>
  <si>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</si>
  <si>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</si>
  <si>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</si>
  <si>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</si>
  <si>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</si>
  <si>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</si>
  <si>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</si>
  <si>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</si>
  <si>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</si>
  <si>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</si>
  <si>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</si>
  <si>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</si>
  <si>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</si>
  <si>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</si>
  <si>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</si>
  <si>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</si>
  <si>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</si>
  <si>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</si>
  <si>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</si>
  <si>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</si>
  <si>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</si>
  <si>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</si>
  <si>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</si>
  <si>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</si>
  <si>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</si>
  <si>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</si>
  <si>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</si>
  <si>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</si>
  <si>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</si>
  <si>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</si>
  <si>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</si>
  <si>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</si>
  <si>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</si>
  <si>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</si>
  <si>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</si>
  <si>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</si>
  <si>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</si>
  <si>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</si>
  <si>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</si>
  <si>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</si>
  <si>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</si>
  <si>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</si>
  <si>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</si>
  <si>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</si>
  <si>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</si>
  <si>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</si>
  <si>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</si>
  <si>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</si>
  <si>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</si>
  <si>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</si>
  <si>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</si>
  <si>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</si>
  <si>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</si>
  <si>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</si>
  <si>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</si>
  <si>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</si>
  <si>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</si>
  <si>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</si>
  <si>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</si>
  <si>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</si>
  <si>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</si>
  <si>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</si>
  <si>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</si>
  <si>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</si>
  <si>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</si>
  <si>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</si>
  <si>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</si>
  <si>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</si>
  <si>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</si>
  <si>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</si>
  <si>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</si>
  <si>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</si>
  <si>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</si>
  <si>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</si>
  <si>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</si>
  <si>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</si>
  <si>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</si>
  <si>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</si>
  <si>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</si>
  <si>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</si>
  <si>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</si>
  <si>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</si>
  <si>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</si>
  <si>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</si>
  <si>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</si>
  <si>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</si>
  <si>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</si>
  <si>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</si>
  <si>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</si>
  <si>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</si>
  <si>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</si>
  <si>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</si>
  <si>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</si>
  <si>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</si>
  <si>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</si>
  <si>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</si>
  <si>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</si>
  <si>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</si>
  <si>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</si>
  <si>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</si>
  <si>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</si>
  <si>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</si>
  <si>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</si>
  <si>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</si>
  <si>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</si>
  <si>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</si>
  <si>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</si>
  <si>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</si>
  <si>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</si>
  <si>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</si>
  <si>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</si>
  <si>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</si>
  <si>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</si>
  <si>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</si>
  <si>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</si>
  <si>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</si>
  <si>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</si>
  <si>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</si>
  <si>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</si>
  <si>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</si>
  <si>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</si>
  <si>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</si>
  <si>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</si>
  <si>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</si>
  <si>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</si>
  <si>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</si>
  <si>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</si>
  <si>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</si>
  <si>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</si>
  <si>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</si>
  <si>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</si>
  <si>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</si>
  <si>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</si>
  <si>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</si>
  <si>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</si>
  <si>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</si>
  <si>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</si>
  <si>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</si>
  <si>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</si>
  <si>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</si>
  <si>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</si>
  <si>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</si>
  <si>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</si>
  <si>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</si>
  <si>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</si>
  <si>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</si>
  <si>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</si>
  <si>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4230189999</t>
  </si>
  <si>
    <t>Подпрограмма "Обеспечение пожарной безопасности"</t>
  </si>
  <si>
    <t>4250000000</t>
  </si>
  <si>
    <t>310</t>
  </si>
  <si>
    <t>4250289999</t>
  </si>
  <si>
    <t>4220000000</t>
  </si>
  <si>
    <t>4220189999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</si>
  <si>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</si>
  <si>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</si>
  <si>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</si>
  <si>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</si>
  <si>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</si>
  <si>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</si>
  <si>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</si>
  <si>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</si>
  <si>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</si>
  <si>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</si>
  <si>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</si>
  <si>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</si>
  <si>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</si>
  <si>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</si>
  <si>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</si>
  <si>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</si>
  <si>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</si>
  <si>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</si>
  <si>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</si>
  <si>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</si>
  <si>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0501</t>
  </si>
  <si>
    <t>4540000000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</si>
  <si>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</si>
  <si>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</si>
  <si>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</si>
  <si>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</si>
  <si>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</si>
  <si>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</si>
  <si>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</si>
  <si>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</si>
  <si>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</si>
  <si>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</si>
  <si>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</si>
  <si>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</si>
  <si>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</si>
  <si>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</si>
  <si>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</si>
  <si>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4650000000</t>
  </si>
  <si>
    <t>4650181110</t>
  </si>
  <si>
    <t>0804</t>
  </si>
  <si>
    <t>4650181190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</si>
  <si>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</si>
  <si>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</si>
  <si>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</si>
  <si>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</si>
  <si>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</si>
  <si>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</si>
  <si>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</si>
  <si>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</si>
  <si>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</si>
  <si>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</si>
  <si>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</si>
  <si>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</si>
  <si>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</si>
  <si>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</si>
  <si>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</si>
  <si>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</si>
  <si>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</si>
  <si>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</si>
  <si>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</si>
  <si>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</si>
  <si>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</si>
  <si>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</si>
  <si>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</si>
  <si>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</si>
  <si>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</si>
  <si>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</si>
  <si>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</si>
  <si>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</si>
  <si>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</si>
  <si>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</si>
  <si>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</si>
  <si>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</si>
  <si>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</si>
  <si>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</si>
  <si>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</si>
  <si>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</si>
  <si>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</si>
  <si>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</si>
  <si>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</si>
  <si>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</si>
  <si>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</si>
  <si>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</si>
  <si>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</si>
  <si>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</si>
  <si>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</si>
  <si>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</si>
  <si>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</si>
  <si>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</si>
  <si>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</si>
  <si>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</si>
  <si>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</si>
  <si>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</si>
  <si>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</si>
  <si>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</si>
  <si>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</si>
  <si>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</si>
  <si>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</si>
  <si>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</si>
  <si>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</si>
  <si>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</si>
  <si>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</si>
  <si>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</si>
  <si>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</si>
  <si>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</si>
  <si>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</si>
  <si>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</si>
  <si>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</si>
  <si>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</si>
  <si>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</si>
  <si>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</si>
  <si>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</si>
  <si>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</si>
  <si>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</si>
  <si>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</si>
  <si>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</si>
  <si>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</si>
  <si>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</si>
  <si>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</si>
  <si>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</si>
  <si>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</si>
  <si>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</si>
  <si>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</si>
  <si>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</si>
  <si>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</si>
  <si>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</si>
  <si>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</si>
  <si>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</si>
  <si>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</si>
  <si>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</si>
  <si>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</si>
  <si>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</si>
  <si>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</si>
  <si>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</si>
  <si>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</si>
  <si>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</si>
  <si>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</si>
  <si>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</si>
  <si>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</si>
  <si>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</si>
  <si>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</si>
  <si>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</si>
  <si>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</si>
  <si>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</si>
  <si>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</si>
  <si>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</si>
  <si>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</si>
  <si>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</si>
  <si>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</si>
  <si>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</si>
  <si>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</si>
  <si>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</si>
  <si>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</si>
  <si>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</si>
  <si>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</si>
  <si>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</si>
  <si>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</si>
  <si>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</si>
  <si>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</si>
  <si>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</si>
  <si>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</si>
  <si>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</si>
  <si>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</si>
  <si>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</si>
  <si>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</si>
  <si>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</si>
  <si>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</si>
  <si>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</si>
  <si>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</si>
  <si>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</si>
  <si>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</si>
  <si>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</si>
  <si>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</si>
  <si>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</si>
  <si>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</si>
  <si>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</si>
  <si>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</si>
  <si>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</si>
  <si>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</si>
  <si>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</si>
  <si>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</si>
  <si>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</si>
  <si>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</si>
  <si>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</si>
  <si>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</si>
  <si>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</si>
  <si>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</si>
  <si>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</si>
  <si>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</si>
  <si>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</si>
  <si>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</si>
  <si>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</si>
  <si>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</si>
  <si>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</si>
  <si>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</si>
  <si>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</si>
  <si>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</si>
  <si>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</si>
  <si>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</si>
  <si>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</si>
  <si>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</si>
  <si>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</si>
  <si>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</si>
  <si>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</si>
  <si>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</si>
  <si>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</si>
  <si>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</si>
  <si>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Пособия,компенсации и иные социальные выплаты гражданам, кроме публичных  нормативных обязательств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</si>
  <si>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</si>
  <si>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</si>
  <si>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</si>
  <si>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</si>
  <si>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</si>
  <si>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</si>
  <si>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</si>
  <si>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</si>
  <si>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</si>
  <si>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</si>
  <si>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</si>
  <si>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>Закупка энергетических ресурсов</t>
  </si>
  <si>
    <t>0101</t>
  </si>
  <si>
    <t>247</t>
  </si>
  <si>
    <t>880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</si>
  <si>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</si>
  <si>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</si>
  <si>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</si>
  <si>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9000000000</t>
  </si>
  <si>
    <t xml:space="preserve">                                  Приложение 7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</si>
  <si>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</si>
  <si>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</si>
  <si>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</si>
  <si>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</si>
  <si>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</si>
  <si>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</si>
  <si>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</si>
  <si>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</si>
  <si>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</si>
  <si>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</si>
  <si>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</si>
  <si>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</si>
  <si>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</si>
  <si>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</si>
  <si>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</si>
  <si>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</si>
  <si>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</si>
  <si>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</si>
  <si>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ОХРАНА ОКРУЖАЮЩЕЙ СРЕДЫ</t>
  </si>
  <si>
    <t>0600</t>
  </si>
  <si>
    <t>0605</t>
  </si>
  <si>
    <t>Другие вопросы в области охраны окружающей среды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</si>
  <si>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</si>
  <si>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</si>
  <si>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</si>
  <si>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</si>
  <si>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</si>
  <si>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</si>
  <si>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</si>
  <si>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</si>
  <si>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</si>
  <si>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</si>
  <si>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>2024 г</t>
  </si>
  <si>
    <t>2025 г</t>
  </si>
  <si>
    <t>Основное мероприятие Повышения уровня защиты населения и территории от пожаров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</si>
  <si>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 же непрограммным направлениям расходов органов местного самоуправления Червянского муниципального образования </t>
  </si>
  <si>
    <t>Основное мероприятие "Содержание внутрипоселковых дорог"</t>
  </si>
  <si>
    <t>основное мероприятие Проведение конкурсов среди субьектов малого и среднего предпринимательства</t>
  </si>
  <si>
    <t>Основное мероприятие содействие включения молодежи в социально-экономическую, общественно-политическую культурную жизнь</t>
  </si>
  <si>
    <t>Основное мероприятие "Создание условий для временного трудоустройства детей и молодежи в возрасте от 14 до 20 лет</t>
  </si>
  <si>
    <t>Обеспечение деятельности досуговых центров</t>
  </si>
  <si>
    <t>Расходы на обеспечение деятельности муниципальных учреждений, находящихся в ведении Червянского МО</t>
  </si>
  <si>
    <t>Основное мероприятие "Обеспечение надежного и высокоэффективного наружнего освещение"</t>
  </si>
  <si>
    <r>
      <t>О</t>
    </r>
    <r>
      <rPr>
        <b/>
        <sz val="18"/>
        <rFont val="Times New Roman"/>
        <family val="1"/>
        <charset val="204"/>
      </rPr>
      <t>сновное мероприятие "Организация досуга жителей"</t>
    </r>
  </si>
  <si>
    <t>Подпрограмма "Комплексные меры профилактики наркомании и других социально-негативных явлений"</t>
  </si>
  <si>
    <t>Основное мероприятие "Профилактика наркомании токсикомании и алкоголизма"</t>
  </si>
  <si>
    <t>312</t>
  </si>
  <si>
    <t>" О местном бюджете Червянского муниципального образования</t>
  </si>
  <si>
    <t>Обеспечение реализации  отдельных областных государственных полномочий, переданных отдельных полномочий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</si>
  <si>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</si>
  <si>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Государственная программа Иркутской области "Управление государственными финансами Иркутской области" на 2015-2020 годы</t>
  </si>
  <si>
    <t>Муниципальная  программа"Дороги местного значения" (дорожные фонды)</t>
  </si>
  <si>
    <t>Расходы за счет предоставленной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</si>
  <si>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первичного воинского учета </t>
  </si>
  <si>
    <t>Расходы за счет предоставленной субвенции на осуществление отдельных областных государственных полномочий, переданных отдельных полномочий Российской Федерации</t>
  </si>
  <si>
    <t>Осуществление отдельных областных государственных полномочий переданных отдельных  полномочий Российской Федерации</t>
  </si>
  <si>
    <t>7700384190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</si>
  <si>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</si>
  <si>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</si>
  <si>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1 03 02230 01 0000 110</t>
  </si>
  <si>
    <t>1 03 02240 01 0000 110</t>
  </si>
  <si>
    <t>1 03 02250 01 0000 110</t>
  </si>
  <si>
    <t>1 03 02260 01 0000 110</t>
  </si>
  <si>
    <t>НАЛОГИ НА СОВОКУПНЫЙ ДОХОД</t>
  </si>
  <si>
    <t xml:space="preserve"> 1 05 00000 00 0000 000</t>
  </si>
  <si>
    <t>Единый сельскохозяйственный налог</t>
  </si>
  <si>
    <t xml:space="preserve"> 1 05 03000 01 0000 110</t>
  </si>
  <si>
    <t xml:space="preserve"> 1 05 03010 01 0000 110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</si>
  <si>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</si>
  <si>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</si>
  <si>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</si>
  <si>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</si>
  <si>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</si>
  <si>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 xml:space="preserve"> 1 06 01030 10 4000 100</t>
  </si>
  <si>
    <t>1 06 06000 000000 110</t>
  </si>
  <si>
    <t>Земельный налог с организаций</t>
  </si>
  <si>
    <t>1 06 06030 00 0000 110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</si>
  <si>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</si>
  <si>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</si>
  <si>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</si>
  <si>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</si>
  <si>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</si>
  <si>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</si>
  <si>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</si>
  <si>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 xml:space="preserve"> 1 06 06043 10 2000 110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</si>
  <si>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</si>
  <si>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1 06 06043 10 1000 110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</si>
  <si>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</si>
  <si>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</si>
  <si>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</si>
  <si>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</si>
  <si>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>Дотации бюджетам бюджетной системы Российской Федерации</t>
  </si>
  <si>
    <t>2 02 10000 00 0000 150</t>
  </si>
  <si>
    <t xml:space="preserve"> 2 02 16001 10 0000 150</t>
  </si>
  <si>
    <t>Субсидии бюджетам бюджетной системы Российской Федерации (межбюджетные субсидии)</t>
  </si>
  <si>
    <t>2 02 20000 00 0000 100</t>
  </si>
  <si>
    <t>2 02 29999 00 0000 100</t>
  </si>
  <si>
    <t>Прочие субсидии бюджетам сельских поселений (мероприятия перечня Народных инициатив)</t>
  </si>
  <si>
    <t>2 02 29999 10 0000 100</t>
  </si>
  <si>
    <t>Субвенции бюджетам бюджетной системы Российской Федерации</t>
  </si>
  <si>
    <t xml:space="preserve"> 2 02 30000 00 0000 150</t>
  </si>
  <si>
    <t>2 02 30024 00 0000 150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</si>
  <si>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</si>
  <si>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</si>
  <si>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</si>
  <si>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</si>
  <si>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</si>
  <si>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2 02 35118 10 0000 150</t>
  </si>
  <si>
    <t xml:space="preserve"> 2 02 40000 00 0000 150</t>
  </si>
  <si>
    <t xml:space="preserve">Прочие межбюджетные трансферты, передаваемые бюджетам </t>
  </si>
  <si>
    <t xml:space="preserve"> 2 02 49999 00 0000 150</t>
  </si>
  <si>
    <t>Прочие межбюджетные трансферты, передаваемые бюджетам сельских поселений</t>
  </si>
  <si>
    <t xml:space="preserve"> 2 02 49999 10 0000 150</t>
  </si>
  <si>
    <t xml:space="preserve">                                                Приложение 1</t>
  </si>
  <si>
    <t xml:space="preserve">                                                                                   Приложение 2</t>
  </si>
  <si>
    <t>Сумма 2024 год</t>
  </si>
  <si>
    <t>Сумма 2025 год</t>
  </si>
  <si>
    <t>1 03 02230 01 0000 110</t>
  </si>
  <si>
    <t>1 06 06000 00 0000 110</t>
  </si>
  <si>
    <t xml:space="preserve"> 1 06 06043 10 2100 110</t>
  </si>
  <si>
    <t xml:space="preserve"> 2 02 16001 00 0000 150</t>
  </si>
  <si>
    <t>Дотации бюджетам сельских поселений на выравнивание бюджетной обеспеченности из районного бюджета</t>
  </si>
  <si>
    <t>2 02 20000 00 0000 150</t>
  </si>
  <si>
    <t>2 02 29999 00 0000 150</t>
  </si>
  <si>
    <t>Прочие субсидии бюджетам сельских поселений</t>
  </si>
  <si>
    <t>2 02 29999 10 0000 150</t>
  </si>
  <si>
    <t xml:space="preserve"> 2 02 03000 00 0000 150</t>
  </si>
  <si>
    <t>Субвенции на осуществление полномочий по первичному воинскому учету на территории,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</si>
  <si>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</si>
  <si>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</si>
  <si>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               " О местном бюджете Червянского муниципального образования"</t>
  </si>
  <si>
    <t xml:space="preserve">                                                                                         Приложение 6</t>
  </si>
  <si>
    <t>4570289999</t>
  </si>
  <si>
    <t>4570200000</t>
  </si>
  <si>
    <t>Основное мероприятие Обустройство  контейнерных площадок</t>
  </si>
  <si>
    <t>4570189999</t>
  </si>
  <si>
    <t>4570100000</t>
  </si>
  <si>
    <t>Основное мероприятие Закупка контейнерных площадок</t>
  </si>
  <si>
    <t>4570000000</t>
  </si>
  <si>
    <t>Подпрограмма "Устройство контейнерных площадок и установка контейнеров. Обращение с ТКО  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</si>
  <si>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Червянское МО</t>
  </si>
  <si>
    <t>Муниципальная  программа"Дороги местного значения"</t>
  </si>
  <si>
    <t>Государственная программа Иркутской области «Управление государственными финансами Иркутской области» на 2019 - 2024 годы</t>
  </si>
  <si>
    <t xml:space="preserve">Сумма, руб.             2025 год                </t>
  </si>
  <si>
    <t xml:space="preserve">Сумма, руб.             2024 год                </t>
  </si>
  <si>
    <t xml:space="preserve"> " О местном бюджете Червянского муниципального образования"</t>
  </si>
  <si>
    <t xml:space="preserve">           </t>
  </si>
  <si>
    <t>в соответствии с бюджетным законодательством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</si>
  <si>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</si>
  <si>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реструктурированные бюджетные кредиты</t>
  </si>
  <si>
    <t>2.Бюджетные кредиты от других бюджетов бюджетной системы Российской Федерации, в том числе:</t>
  </si>
  <si>
    <t>до__лет</t>
  </si>
  <si>
    <t>1.Кредиты кредитных организаций в валюте Российской Федерации, в том числе:</t>
  </si>
  <si>
    <t>в том числе</t>
  </si>
  <si>
    <t>Объем заимствований всего</t>
  </si>
  <si>
    <t>Верхний предел муниципального долга на 01 января 2025 года</t>
  </si>
  <si>
    <t>Объем погашения в 2024 году</t>
  </si>
  <si>
    <t xml:space="preserve"> " О местном бюджете  Червянского муниципального образования"</t>
  </si>
  <si>
    <t xml:space="preserve">                                                                                     к проекту Думы</t>
  </si>
  <si>
    <t xml:space="preserve">              Приложение 12</t>
  </si>
  <si>
    <t xml:space="preserve">к Проекту Решения Думы № ___ от  ______2023г. </t>
  </si>
  <si>
    <t xml:space="preserve">           "О местном бюджете </t>
  </si>
  <si>
    <t xml:space="preserve">               Червянского муниципального образования"                                                                                     на 2024 год и на плановый период 2025 и 2026 годов.</t>
  </si>
  <si>
    <t>Сумма на 2024 год</t>
  </si>
  <si>
    <t>"О местном бюджете Червянского муниципального образования</t>
  </si>
  <si>
    <t>на 2024 год и на плановый период 2025 и 2026 годов"</t>
  </si>
  <si>
    <t xml:space="preserve">ПРОГНОЗИРУЕМЫЕ ДОХОДЫ БЮДЖЕТА ЧЕРВЯНСКОГО МУНИЦИПАЛЬНОГО ОБРАЗОВАНИЯ НА ПЛАНОВЫЙ ПЕРИОД 2025 И 2026 ГОДОВ ПО КЛАССИФИКАЦИИ ДОХОДОВ БЮДЖЕТОВ РФ </t>
  </si>
  <si>
    <t>Сумма 2026 год</t>
  </si>
  <si>
    <t>к Проекту Решения Думы</t>
  </si>
  <si>
    <t xml:space="preserve">ПРОГНОЗИРУЕМЫЕ ДОХОДЫ БЮДЖЕТА ЧЕРВЯНСКОГО МУНИЦИПАЛЬНОГО ОБРАЗОВАНИЯ НА 2024 ГОД ПО КЛАССИФИКАЦИИ ДОХОДОВ БЮДЖЕТОВ РФ </t>
  </si>
  <si>
    <t xml:space="preserve">                                                                                                         к Проекту Решения Думы №___ от  _____2023г  </t>
  </si>
  <si>
    <t xml:space="preserve">                                   на 2024 год и на плановый период 2025 и 2026 годов</t>
  </si>
  <si>
    <t>И ПОДРАЗДЕЛАМ КЛАССИФИКАЦИИ РАСХОДОВ БЮДЖЕТОВ ЧЕРВЯНСКОГО МУНИЦИПАЛЬНОГО ОБРАЗОВАНИЯ НА 2024 ГОД.</t>
  </si>
  <si>
    <t xml:space="preserve">                                                                                                  к Проекту Решения Думы №___ от ______2023г.</t>
  </si>
  <si>
    <t>на 2024 год и на плановый период 2025 и 2026 годов.</t>
  </si>
  <si>
    <t xml:space="preserve">                                                                                                                                                                      к Проекту Решения Думы № ___ от  _____.2023г</t>
  </si>
  <si>
    <t xml:space="preserve">                                                                                            "О местном бюджете Червянского муниципального образования</t>
  </si>
  <si>
    <t xml:space="preserve">                                                                            на 2024 год и на плановый период 2025 и 2026 годов"</t>
  </si>
  <si>
    <t xml:space="preserve"> НА 2024 ГОД.</t>
  </si>
  <si>
    <t>Сумма  на 2024 год</t>
  </si>
  <si>
    <t xml:space="preserve">                             Приложение 5 </t>
  </si>
  <si>
    <t>Приложение № 7</t>
  </si>
  <si>
    <t>Приложение № 9</t>
  </si>
  <si>
    <t>Обеспечение деятельности контрольно- счетных огранов</t>
  </si>
  <si>
    <t>7700382190</t>
  </si>
  <si>
    <t>Обеспечение реализации полномочий агентства по обеспечению деятельности мировых судей Иркутской области</t>
  </si>
  <si>
    <t>1101</t>
  </si>
  <si>
    <t>4640189999</t>
  </si>
  <si>
    <t>Физическая культура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</si>
  <si>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Червянсского МО</t>
  </si>
  <si>
    <t>4640000000</t>
  </si>
  <si>
    <t>Подпрограмма "Развитие физической культуры и массового спорта "</t>
  </si>
  <si>
    <t>Другие вопросы в области культуры и кинематографии</t>
  </si>
  <si>
    <t>Расходы на обеспечение деятельности МКУКМО"ЦКО"</t>
  </si>
  <si>
    <t>Расходы на оплату труда работников МКУКМО"ЦКО"</t>
  </si>
  <si>
    <t>Подпрограмма "Обеспечение реализации муниципальной программы "Развитие культура, спорта и молодежной политики""</t>
  </si>
  <si>
    <t>4540281190</t>
  </si>
  <si>
    <t>4540281110</t>
  </si>
  <si>
    <t>Подпрограмма "Благоустройство и комфортная среда"</t>
  </si>
  <si>
    <t>Жилищное хозяйство</t>
  </si>
  <si>
    <t>Муниципальная программа "Развитие жилищно-коммунального хозяйства и повышение энергоэффективности""</t>
  </si>
  <si>
    <t>Другие вопрсы в области национальной экономики</t>
  </si>
  <si>
    <t>Подпрограмма "Развитие малого и среднего предпринимательства"</t>
  </si>
  <si>
    <t>Другие вопросы в области национальной безопасности и правохранительной деятельности</t>
  </si>
  <si>
    <t>Подпрограмма "Профилактика преступлений и иных правонарушений</t>
  </si>
  <si>
    <t>Защита населения и территории от последствий ЧС природного и техногенного хаактера,  пожарная безопасность</t>
  </si>
  <si>
    <t>Подпрограмма" Обеспечение пожарной безопасности"</t>
  </si>
  <si>
    <t>4250181190</t>
  </si>
  <si>
    <t>4250181110</t>
  </si>
  <si>
    <t>Расходы на оплату тьруда работников МКУКМО"ЦКО"</t>
  </si>
  <si>
    <t>Защита населения и территории от последствий ЧС природного и техногенного хаактера, пожарная безопасность</t>
  </si>
  <si>
    <t>Осуществление первичного воинского учета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</si>
  <si>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</si>
  <si>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</si>
  <si>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</si>
  <si>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Подпрограмма "госсударственная политика в сфере экономического развития Иркутской области</t>
  </si>
  <si>
    <t>2025 год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</si>
  <si>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</si>
  <si>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</si>
  <si>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 xml:space="preserve">        Приложение 8</t>
  </si>
  <si>
    <t xml:space="preserve">        Приложение 10</t>
  </si>
  <si>
    <t xml:space="preserve">      к Проекту Решения Думы № ___ от _______.2023г.</t>
  </si>
  <si>
    <t xml:space="preserve">                                                                                                                             на 2024 год и на плановый период 2025 и 2026 годов.</t>
  </si>
  <si>
    <t xml:space="preserve">                                                                                                           НА ПЛАНОВЫЙ ПЕРИОД 2025 и 2026 ГОДОВ.</t>
  </si>
  <si>
    <t>2026 год</t>
  </si>
  <si>
    <t xml:space="preserve">                                    к Проекту Решения Думы №___ от  ______.2023г</t>
  </si>
  <si>
    <t xml:space="preserve">                                                                                                   "О местном бюджете Червянского муниципального образования</t>
  </si>
  <si>
    <t xml:space="preserve">                                                                                                                                                            на 2024 год и на плановый период 2025 и 2026 годов"</t>
  </si>
  <si>
    <r>
      <t xml:space="preserve">ВЕДОМСТВЕННАЯ СТРУКТУРА РАСХОДОВ БЮДЖЕТА ЧЕРВЯНСКОГО МУНИЦИПАЛЬНОГО ОБРАЗОВАНИЯ НА 2024 ГОД </t>
    </r>
    <r>
      <rPr>
        <b/>
        <sz val="18"/>
        <color indexed="8"/>
        <rFont val="Times New Roman"/>
        <family val="1"/>
        <charset val="204"/>
      </rPr>
      <t>(по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</si>
  <si>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 xml:space="preserve">                                                                                          Приложение 10</t>
  </si>
  <si>
    <t xml:space="preserve">                              к Проекту  Решения Думы № __ от ______.202__г.</t>
  </si>
  <si>
    <t xml:space="preserve">                                                                                                                                                            на 2024 год и на плановый период 2025 и 2026 годов.</t>
  </si>
  <si>
    <t>ВЕДОМСТВЕННАЯ СТРУКТУРА РАСХОДОВ БЮДЖЕТА ЧЕРВЯНСКОГО МУНИЦИПАЛЬНОГО ОБРАЗОВАНИЯ НА ПЛАНОВЫЙ ПЕРИОД 2025 и 2026 ГОДОВ 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</si>
  <si>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Сумма, руб.             2026 год                </t>
  </si>
  <si>
    <t>Приложение № 11</t>
  </si>
  <si>
    <t xml:space="preserve"> к Проекту Решения Думы № __ от  ______.2023г</t>
  </si>
  <si>
    <t xml:space="preserve">                                                                         на 2024 год и на плановый период 2025 и 2026 годов"</t>
  </si>
  <si>
    <t>ИСТОЧНИКИ ВНУТРЕННЕГО ФИНАНСИРОВАНИЯ ДЕФИЦИТА БЮДЖЕТА ЧЕРВЯНСКОГО МУНИЦИПАЛЬНОГО ОБРАЗОВАНИЯ  НА 2024 ГОД И НА ПЛАНОВЫЙ ПЕРИОД 2025 и 2026 ГОДОВ</t>
  </si>
  <si>
    <t>2026 г</t>
  </si>
  <si>
    <t>к Проекту Решения Думы № __ от ______2023г.</t>
  </si>
  <si>
    <t xml:space="preserve">                                                            </t>
  </si>
  <si>
    <t>Программа внутренних заимствований Червянского муниципального образования на 2024 год и на плановый период 2025 и 2026 годов</t>
  </si>
  <si>
    <t>,</t>
  </si>
  <si>
    <t xml:space="preserve">Объем привлечения в 2024 году </t>
  </si>
  <si>
    <t>Объем погашения в 2025 году</t>
  </si>
  <si>
    <t>Верхний предел муниципального долга на 01 января 2026 года</t>
  </si>
  <si>
    <t xml:space="preserve">                                на 2024 год и на плановый период 2025 и 2026 годов"           </t>
  </si>
  <si>
    <t>И ПОДРАЗДЕЛАМ КЛАССИФИКАЦИИ РАСХОДОВ БЮДЖЕТОВ ЧЕРВЯНСКОГО МУНИЦИПАЛЬНОГО ОБРАЗОВАНИЯ НА ПЛАНОВЫЙ ПЕРИОД 2025 И 2026 ГОДОВ.</t>
  </si>
  <si>
    <t>Верхний предел муниципального долга на  01 января 2024 года</t>
  </si>
  <si>
    <t xml:space="preserve">Объем привлечения в 2025 году </t>
  </si>
  <si>
    <t>Объем привлечения в 2026 году</t>
  </si>
  <si>
    <t>Объем погашения в 2026 году</t>
  </si>
  <si>
    <t>Верхний предел муниципального долга на 01 января 2027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</si>
</sst>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32" fillId="0" borderId="0" xfId="0" applyFont="1"/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7" fillId="5" borderId="2" xfId="0" applyFont="1" applyFill="1" applyBorder="1" applyAlignment="1">
      <alignment vertical="top" wrapText="1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5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4" fillId="5" borderId="0" xfId="0" applyFont="1" applyFill="1"/>
    <xf numFmtId="0" fontId="7" fillId="8" borderId="2" xfId="0" applyFont="1" applyFill="1" applyBorder="1" applyAlignment="1">
      <alignment vertical="top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top" wrapText="1"/>
    </xf>
    <xf numFmtId="4" fontId="7" fillId="8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right"/>
    </xf>
    <xf numFmtId="0" fontId="38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vertical="center" wrapText="1"/>
    </xf>
    <xf numFmtId="0" fontId="40" fillId="5" borderId="2" xfId="0" applyNumberFormat="1" applyFont="1" applyFill="1" applyBorder="1" applyAlignment="1">
      <alignment horizontal="justify" vertical="center" wrapText="1"/>
    </xf>
    <xf numFmtId="0" fontId="38" fillId="5" borderId="2" xfId="0" applyFont="1" applyFill="1" applyBorder="1" applyAlignment="1">
      <alignment horizontal="left"/>
    </xf>
    <xf numFmtId="0" fontId="38" fillId="5" borderId="2" xfId="0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right"/>
    </xf>
    <xf numFmtId="0" fontId="41" fillId="5" borderId="2" xfId="0" applyNumberFormat="1" applyFont="1" applyFill="1" applyBorder="1" applyAlignment="1">
      <alignment horizontal="justify" vertical="center" wrapText="1"/>
    </xf>
    <xf numFmtId="49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right"/>
    </xf>
    <xf numFmtId="0" fontId="37" fillId="5" borderId="2" xfId="0" applyFont="1" applyFill="1" applyBorder="1" applyAlignment="1">
      <alignment horizontal="left"/>
    </xf>
    <xf numFmtId="0" fontId="37" fillId="5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8" fillId="5" borderId="2" xfId="0" applyNumberFormat="1" applyFont="1" applyFill="1" applyBorder="1" applyAlignment="1">
      <alignment horizontal="justify" vertical="center" wrapText="1"/>
    </xf>
    <xf numFmtId="49" fontId="41" fillId="0" borderId="2" xfId="0" applyNumberFormat="1" applyFont="1" applyFill="1" applyBorder="1" applyAlignment="1">
      <alignment horizontal="left" vertical="top" wrapText="1"/>
    </xf>
    <xf numFmtId="0" fontId="3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9" fontId="36" fillId="0" borderId="0" xfId="2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1" fillId="2" borderId="0" xfId="1" applyFont="1" applyFill="1" applyAlignment="1">
      <alignment wrapText="1"/>
    </xf>
    <xf numFmtId="0" fontId="20" fillId="2" borderId="2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3" fontId="20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20" fillId="2" borderId="2" xfId="0" applyNumberFormat="1" applyFont="1" applyFill="1" applyBorder="1" applyAlignment="1" applyProtection="1">
      <alignment horizontal="left" vertical="top" wrapText="1" inden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top" wrapText="1" indent="1"/>
    </xf>
    <xf numFmtId="0" fontId="22" fillId="0" borderId="0" xfId="0" applyFont="1" applyAlignment="1">
      <alignment horizontal="left" vertical="center" wrapText="1"/>
    </xf>
    <xf numFmtId="0" fontId="19" fillId="2" borderId="0" xfId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5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Fill="1" applyBorder="1" applyAlignment="1">
      <alignment vertical="center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>
      <alignment vertical="center"/>
    </xf>
    <xf numFmtId="4" fontId="20" fillId="0" borderId="2" xfId="1" applyNumberFormat="1" applyFont="1" applyFill="1" applyBorder="1" applyAlignment="1">
      <alignment horizontal="center" vertical="center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" fontId="19" fillId="5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49" fontId="35" fillId="5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6" fillId="0" borderId="0" xfId="0" applyFont="1"/>
    <xf numFmtId="169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169" fontId="3" fillId="0" borderId="2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47" fillId="0" borderId="2" xfId="0" applyFont="1" applyBorder="1" applyAlignment="1">
      <alignment horizontal="center" vertical="center" wrapText="1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49" fontId="36" fillId="0" borderId="0" xfId="2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0" fontId="7" fillId="0" borderId="2" xfId="0" applyFont="1" applyBorder="1"/>
    <xf numFmtId="4" fontId="6" fillId="2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34" fillId="0" borderId="2" xfId="0" applyNumberFormat="1" applyFont="1" applyFill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172" fontId="34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/>
    </xf>
    <xf numFmtId="0" fontId="7" fillId="0" borderId="2" xfId="0" applyNumberFormat="1" applyFont="1" applyFill="1" applyBorder="1" applyAlignment="1">
      <alignment horizontal="justify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" fontId="48" fillId="0" borderId="2" xfId="0" applyNumberFormat="1" applyFont="1" applyBorder="1" applyAlignment="1">
      <alignment horizontal="right"/>
    </xf>
    <xf numFmtId="0" fontId="48" fillId="0" borderId="2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6" fillId="2" borderId="0" xfId="1" applyFont="1" applyFill="1" applyAlignment="1">
      <alignment vertical="top"/>
    </xf>
    <xf numFmtId="0" fontId="0" fillId="0" borderId="0" xfId="0" applyAlignment="1">
      <alignment horizontal="right" vertical="center"/>
    </xf>
    <xf numFmtId="4" fontId="38" fillId="0" borderId="2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left"/>
    </xf>
    <xf numFmtId="49" fontId="38" fillId="0" borderId="2" xfId="0" applyNumberFormat="1" applyFont="1" applyFill="1" applyBorder="1" applyAlignment="1">
      <alignment horizontal="left"/>
    </xf>
    <xf numFmtId="0" fontId="20" fillId="2" borderId="0" xfId="1" applyFont="1" applyFill="1" applyAlignment="1">
      <alignment horizontal="center" wrapText="1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0" fontId="19" fillId="2" borderId="0" xfId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7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right" vertical="top" wrapText="1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49" fontId="7" fillId="0" borderId="0" xfId="2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0" fontId="29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 wrapText="1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6" fillId="2" borderId="0" xfId="1" applyFont="1" applyFill="1" applyAlignment="1">
      <alignment horizontal="right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net\&#1087;&#1086;&#1089;&#1077;&#1083;&#1077;&#1085;&#1080;&#1103;\&#1053;&#1072;&#1089;&#1090;&#1103;\&#1043;&#1086;&#1090;%20(20,21)&#1055;&#1056;&#1048;&#1051;&#1054;&#1046;&#1045;&#1053;&#1048;&#1071;%20&#1053;&#1086;&#1074;&#1086;&#1095;&#1091;&#1085;&#1082;&#1072;%202023-2025(&#1082;%20&#1087;&#1088;&#1086;&#1077;&#1082;&#1090;&#109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net\Users\IpatovaVV\Desktop\&#1055;&#1056;&#1048;&#1051;&#1054;&#1046;&#1045;&#1053;&#1048;&#1071;%20&#1053;&#1086;&#1074;&#1086;&#1095;&#1091;&#1085;&#1082;&#1072;%202022-2024(&#1082;%20&#1044;&#1091;&#1084;&#1077;%20&#1076;&#1077;&#1082;&#1072;&#1073;&#1088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ПР6"/>
      <sheetName val="ПР8"/>
      <sheetName val="ПР 9"/>
      <sheetName val="ПР10"/>
      <sheetName val="ПР 1 "/>
      <sheetName val="ПР2 "/>
      <sheetName val="Пр3"/>
      <sheetName val="ПР4 "/>
      <sheetName val="ПР5"/>
      <sheetName val="ПР 6"/>
      <sheetName val="ПР7"/>
      <sheetName val="ПР 8"/>
      <sheetName val="ПР9"/>
      <sheetName val="ПР 10"/>
    </sheetNames>
    <sheetDataSet>
      <sheetData sheetId="0"/>
      <sheetData sheetId="1"/>
      <sheetData sheetId="2"/>
      <sheetData sheetId="3"/>
      <sheetData sheetId="4"/>
      <sheetData sheetId="5">
        <row r="48">
          <cell r="A48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  <cell r="B48" t="str">
            <v>2 02 16001 00 0000 150</v>
          </cell>
        </row>
        <row r="49">
          <cell r="A49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ПР6"/>
      <sheetName val="ПР8"/>
      <sheetName val="ПР 9"/>
      <sheetName val="ПР10"/>
      <sheetName val="ПР 1 "/>
      <sheetName val="Пр5"/>
      <sheetName val="ПР7"/>
      <sheetName val="ПР9"/>
      <sheetName val="ПР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50">
          <cell r="B350" t="str">
            <v>90А0100000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zoomScaleSheetLayoutView="100" workbookViewId="0">
      <selection activeCell="A67" sqref="A67"/>
    </sheetView>
  </sheetViews>
  <sheetFormatPr defaultColWidth="9.109375" defaultRowHeight="15.6" x14ac:dyDescent="0.3"/>
  <cols>
    <col min="1" max="1" width="58" style="70" customWidth="1"/>
    <col min="2" max="2" width="28.44140625" style="70" customWidth="1"/>
    <col min="3" max="4" width="16" style="70" customWidth="1"/>
    <col min="5" max="16384" width="9.109375" style="72"/>
  </cols>
  <sheetData>
    <row r="1" spans="1:4" x14ac:dyDescent="0.3">
      <c r="C1" s="71" t="s">
        <v>1</v>
      </c>
    </row>
    <row r="2" spans="1:4" x14ac:dyDescent="0.3">
      <c r="C2" s="71" t="s">
        <v>24</v>
      </c>
    </row>
    <row r="3" spans="1:4" x14ac:dyDescent="0.3">
      <c r="C3" s="71" t="s">
        <v>191</v>
      </c>
    </row>
    <row r="4" spans="1:4" x14ac:dyDescent="0.3">
      <c r="C4" s="71" t="s">
        <v>210</v>
      </c>
    </row>
    <row r="6" spans="1:4" ht="14.4" x14ac:dyDescent="0.3">
      <c r="A6" s="438" t="s">
        <v>193</v>
      </c>
      <c r="B6" s="438"/>
      <c r="C6" s="438"/>
      <c r="D6" s="438"/>
    </row>
    <row r="7" spans="1:4" ht="15.75" customHeight="1" x14ac:dyDescent="0.3">
      <c r="A7" s="438"/>
      <c r="B7" s="438"/>
      <c r="C7" s="438"/>
      <c r="D7" s="438"/>
    </row>
    <row r="8" spans="1:4" x14ac:dyDescent="0.3">
      <c r="C8" s="73"/>
      <c r="D8" s="73" t="s">
        <v>128</v>
      </c>
    </row>
    <row r="9" spans="1:4" ht="47.25" customHeight="1" x14ac:dyDescent="0.3">
      <c r="A9" s="441" t="s">
        <v>2</v>
      </c>
      <c r="B9" s="441" t="s">
        <v>0</v>
      </c>
      <c r="C9" s="439" t="s">
        <v>3</v>
      </c>
      <c r="D9" s="440"/>
    </row>
    <row r="10" spans="1:4" x14ac:dyDescent="0.3">
      <c r="A10" s="442"/>
      <c r="B10" s="442"/>
      <c r="C10" s="153" t="s">
        <v>187</v>
      </c>
      <c r="D10" s="153" t="s">
        <v>216</v>
      </c>
    </row>
    <row r="11" spans="1:4" x14ac:dyDescent="0.3">
      <c r="A11" s="74" t="s">
        <v>4</v>
      </c>
      <c r="B11" s="75" t="s">
        <v>25</v>
      </c>
      <c r="C11" s="132">
        <f>C12+C15+C21+C27+C30</f>
        <v>403800</v>
      </c>
      <c r="D11" s="132">
        <f>D12+D15+D21+D27+D30</f>
        <v>383000</v>
      </c>
    </row>
    <row r="12" spans="1:4" x14ac:dyDescent="0.3">
      <c r="A12" s="76" t="s">
        <v>5</v>
      </c>
      <c r="B12" s="77" t="s">
        <v>26</v>
      </c>
      <c r="C12" s="133">
        <f>C13</f>
        <v>140000</v>
      </c>
      <c r="D12" s="133">
        <f>D13</f>
        <v>145000</v>
      </c>
    </row>
    <row r="13" spans="1:4" x14ac:dyDescent="0.3">
      <c r="A13" s="78" t="s">
        <v>6</v>
      </c>
      <c r="B13" s="77" t="s">
        <v>27</v>
      </c>
      <c r="C13" s="133">
        <f>C14</f>
        <v>140000</v>
      </c>
      <c r="D13" s="133">
        <f>D14</f>
        <v>145000</v>
      </c>
    </row>
    <row r="14" spans="1:4" ht="96.6" x14ac:dyDescent="0.3">
      <c r="A14" s="79" t="s">
        <v>192</v>
      </c>
      <c r="B14" s="77" t="s">
        <v>28</v>
      </c>
      <c r="C14" s="134">
        <v>140000</v>
      </c>
      <c r="D14" s="134">
        <v>145000</v>
      </c>
    </row>
    <row r="15" spans="1:4" s="98" customFormat="1" ht="46.8" x14ac:dyDescent="0.3">
      <c r="A15" s="74" t="s">
        <v>7</v>
      </c>
      <c r="B15" s="75" t="s">
        <v>70</v>
      </c>
      <c r="C15" s="132">
        <f>C16</f>
        <v>150800</v>
      </c>
      <c r="D15" s="132">
        <f>D16</f>
        <v>125000</v>
      </c>
    </row>
    <row r="16" spans="1:4" ht="31.2" x14ac:dyDescent="0.3">
      <c r="A16" s="78" t="s">
        <v>8</v>
      </c>
      <c r="B16" s="77" t="s">
        <v>71</v>
      </c>
      <c r="C16" s="133">
        <f>C17+C18+C19+C20</f>
        <v>150800</v>
      </c>
      <c r="D16" s="133">
        <f>D17+D18+D19+D20</f>
        <v>125000</v>
      </c>
    </row>
    <row r="17" spans="1:4" ht="46.8" x14ac:dyDescent="0.3">
      <c r="A17" s="79" t="s">
        <v>9</v>
      </c>
      <c r="B17" s="77" t="s">
        <v>29</v>
      </c>
      <c r="C17" s="133">
        <v>55100</v>
      </c>
      <c r="D17" s="133">
        <v>45700</v>
      </c>
    </row>
    <row r="18" spans="1:4" ht="78" x14ac:dyDescent="0.3">
      <c r="A18" s="79" t="s">
        <v>10</v>
      </c>
      <c r="B18" s="77" t="s">
        <v>30</v>
      </c>
      <c r="C18" s="133">
        <v>1300</v>
      </c>
      <c r="D18" s="133">
        <v>1000</v>
      </c>
    </row>
    <row r="19" spans="1:4" ht="62.4" x14ac:dyDescent="0.3">
      <c r="A19" s="79" t="s">
        <v>11</v>
      </c>
      <c r="B19" s="77" t="s">
        <v>31</v>
      </c>
      <c r="C19" s="133">
        <v>89200</v>
      </c>
      <c r="D19" s="133">
        <v>74000</v>
      </c>
    </row>
    <row r="20" spans="1:4" ht="62.4" x14ac:dyDescent="0.3">
      <c r="A20" s="79" t="s">
        <v>12</v>
      </c>
      <c r="B20" s="77" t="s">
        <v>32</v>
      </c>
      <c r="C20" s="133">
        <v>5200</v>
      </c>
      <c r="D20" s="133">
        <v>4300</v>
      </c>
    </row>
    <row r="21" spans="1:4" s="98" customFormat="1" x14ac:dyDescent="0.3">
      <c r="A21" s="74" t="s">
        <v>13</v>
      </c>
      <c r="B21" s="75" t="s">
        <v>34</v>
      </c>
      <c r="C21" s="132">
        <f>C22+C24</f>
        <v>24000</v>
      </c>
      <c r="D21" s="132">
        <f>C22+C24</f>
        <v>24000</v>
      </c>
    </row>
    <row r="22" spans="1:4" x14ac:dyDescent="0.3">
      <c r="A22" s="78" t="s">
        <v>33</v>
      </c>
      <c r="B22" s="77" t="s">
        <v>35</v>
      </c>
      <c r="C22" s="133">
        <v>20000</v>
      </c>
      <c r="D22" s="133">
        <v>20000</v>
      </c>
    </row>
    <row r="23" spans="1:4" ht="46.8" x14ac:dyDescent="0.3">
      <c r="A23" s="78" t="s">
        <v>36</v>
      </c>
      <c r="B23" s="77" t="s">
        <v>37</v>
      </c>
      <c r="C23" s="134">
        <v>20000</v>
      </c>
      <c r="D23" s="134">
        <v>20000</v>
      </c>
    </row>
    <row r="24" spans="1:4" x14ac:dyDescent="0.3">
      <c r="A24" s="80" t="s">
        <v>38</v>
      </c>
      <c r="B24" s="77" t="s">
        <v>39</v>
      </c>
      <c r="C24" s="135">
        <v>4000</v>
      </c>
      <c r="D24" s="135">
        <v>4000</v>
      </c>
    </row>
    <row r="25" spans="1:4" ht="93.6" x14ac:dyDescent="0.3">
      <c r="A25" s="81" t="s">
        <v>41</v>
      </c>
      <c r="B25" s="77" t="s">
        <v>40</v>
      </c>
      <c r="C25" s="136">
        <v>1000</v>
      </c>
      <c r="D25" s="136">
        <v>1000</v>
      </c>
    </row>
    <row r="26" spans="1:4" ht="93.6" x14ac:dyDescent="0.3">
      <c r="A26" s="81" t="s">
        <v>42</v>
      </c>
      <c r="B26" s="77" t="s">
        <v>43</v>
      </c>
      <c r="C26" s="136">
        <v>3000</v>
      </c>
      <c r="D26" s="136">
        <v>3000</v>
      </c>
    </row>
    <row r="27" spans="1:4" ht="46.8" hidden="1" x14ac:dyDescent="0.3">
      <c r="A27" s="82" t="s">
        <v>44</v>
      </c>
      <c r="B27" s="77" t="s">
        <v>45</v>
      </c>
      <c r="C27" s="136">
        <v>0</v>
      </c>
      <c r="D27" s="136">
        <f>D28</f>
        <v>0</v>
      </c>
    </row>
    <row r="28" spans="1:4" hidden="1" x14ac:dyDescent="0.3">
      <c r="A28" s="80" t="s">
        <v>46</v>
      </c>
      <c r="B28" s="77" t="s">
        <v>47</v>
      </c>
      <c r="C28" s="136">
        <v>0</v>
      </c>
      <c r="D28" s="136">
        <v>0</v>
      </c>
    </row>
    <row r="29" spans="1:4" ht="46.8" hidden="1" x14ac:dyDescent="0.3">
      <c r="A29" s="81" t="s">
        <v>48</v>
      </c>
      <c r="B29" s="77" t="s">
        <v>49</v>
      </c>
      <c r="C29" s="136">
        <v>0</v>
      </c>
      <c r="D29" s="136">
        <v>0</v>
      </c>
    </row>
    <row r="30" spans="1:4" s="98" customFormat="1" ht="46.8" x14ac:dyDescent="0.3">
      <c r="A30" s="94" t="s">
        <v>14</v>
      </c>
      <c r="B30" s="86" t="s">
        <v>50</v>
      </c>
      <c r="C30" s="137">
        <f>C31+C33</f>
        <v>89000</v>
      </c>
      <c r="D30" s="137">
        <f>D31+D33</f>
        <v>89000</v>
      </c>
    </row>
    <row r="31" spans="1:4" ht="93.6" x14ac:dyDescent="0.3">
      <c r="A31" s="80" t="s">
        <v>15</v>
      </c>
      <c r="B31" s="83" t="s">
        <v>51</v>
      </c>
      <c r="C31" s="135">
        <f>C32</f>
        <v>44500</v>
      </c>
      <c r="D31" s="135">
        <f>D32</f>
        <v>44500</v>
      </c>
    </row>
    <row r="32" spans="1:4" ht="78" x14ac:dyDescent="0.3">
      <c r="A32" s="80" t="s">
        <v>61</v>
      </c>
      <c r="B32" s="83" t="s">
        <v>60</v>
      </c>
      <c r="C32" s="135">
        <v>44500</v>
      </c>
      <c r="D32" s="135">
        <v>44500</v>
      </c>
    </row>
    <row r="33" spans="1:4" ht="93.6" x14ac:dyDescent="0.3">
      <c r="A33" s="81" t="s">
        <v>52</v>
      </c>
      <c r="B33" s="83" t="s">
        <v>53</v>
      </c>
      <c r="C33" s="136">
        <v>44500</v>
      </c>
      <c r="D33" s="136">
        <v>44500</v>
      </c>
    </row>
    <row r="34" spans="1:4" ht="93.6" hidden="1" x14ac:dyDescent="0.3">
      <c r="A34" s="84" t="s">
        <v>55</v>
      </c>
      <c r="B34" s="83" t="s">
        <v>54</v>
      </c>
      <c r="C34" s="135">
        <v>0</v>
      </c>
      <c r="D34" s="135">
        <f>D35</f>
        <v>0</v>
      </c>
    </row>
    <row r="35" spans="1:4" ht="93.6" hidden="1" x14ac:dyDescent="0.3">
      <c r="A35" s="84" t="s">
        <v>58</v>
      </c>
      <c r="B35" s="83" t="s">
        <v>56</v>
      </c>
      <c r="C35" s="135">
        <v>0</v>
      </c>
      <c r="D35" s="135">
        <v>0</v>
      </c>
    </row>
    <row r="36" spans="1:4" ht="93.6" hidden="1" x14ac:dyDescent="0.3">
      <c r="A36" s="84" t="s">
        <v>59</v>
      </c>
      <c r="B36" s="83" t="s">
        <v>57</v>
      </c>
      <c r="C36" s="136">
        <v>0</v>
      </c>
      <c r="D36" s="136">
        <v>0</v>
      </c>
    </row>
    <row r="37" spans="1:4" x14ac:dyDescent="0.3">
      <c r="A37" s="85" t="s">
        <v>16</v>
      </c>
      <c r="B37" s="86" t="s">
        <v>63</v>
      </c>
      <c r="C37" s="137">
        <f>C38</f>
        <v>2232900</v>
      </c>
      <c r="D37" s="137">
        <f>D38</f>
        <v>2289400</v>
      </c>
    </row>
    <row r="38" spans="1:4" ht="46.8" x14ac:dyDescent="0.3">
      <c r="A38" s="82" t="s">
        <v>17</v>
      </c>
      <c r="B38" s="83" t="s">
        <v>64</v>
      </c>
      <c r="C38" s="135">
        <f>C39+C42+C45+C48</f>
        <v>2232900</v>
      </c>
      <c r="D38" s="135">
        <f>D39+D42+D45</f>
        <v>2289400</v>
      </c>
    </row>
    <row r="39" spans="1:4" ht="31.2" x14ac:dyDescent="0.3">
      <c r="A39" s="87" t="s">
        <v>18</v>
      </c>
      <c r="B39" s="83" t="s">
        <v>65</v>
      </c>
      <c r="C39" s="135">
        <f>C40</f>
        <v>819000</v>
      </c>
      <c r="D39" s="135">
        <v>799500</v>
      </c>
    </row>
    <row r="40" spans="1:4" x14ac:dyDescent="0.3">
      <c r="A40" s="88" t="s">
        <v>19</v>
      </c>
      <c r="B40" s="83" t="s">
        <v>66</v>
      </c>
      <c r="C40" s="135">
        <v>819000</v>
      </c>
      <c r="D40" s="135">
        <v>799500</v>
      </c>
    </row>
    <row r="41" spans="1:4" ht="31.2" x14ac:dyDescent="0.3">
      <c r="A41" s="89" t="s">
        <v>62</v>
      </c>
      <c r="B41" s="83" t="s">
        <v>68</v>
      </c>
      <c r="C41" s="135">
        <v>819000</v>
      </c>
      <c r="D41" s="135">
        <v>799500</v>
      </c>
    </row>
    <row r="42" spans="1:4" ht="46.8" x14ac:dyDescent="0.3">
      <c r="A42" s="87" t="s">
        <v>20</v>
      </c>
      <c r="B42" s="83" t="s">
        <v>69</v>
      </c>
      <c r="C42" s="135">
        <v>1373500</v>
      </c>
      <c r="D42" s="135">
        <f>D43</f>
        <v>1449400</v>
      </c>
    </row>
    <row r="43" spans="1:4" x14ac:dyDescent="0.3">
      <c r="A43" s="90" t="s">
        <v>132</v>
      </c>
      <c r="B43" s="91" t="s">
        <v>133</v>
      </c>
      <c r="C43" s="135">
        <v>1373500</v>
      </c>
      <c r="D43" s="135">
        <v>1449400</v>
      </c>
    </row>
    <row r="44" spans="1:4" x14ac:dyDescent="0.3">
      <c r="A44" s="92" t="s">
        <v>130</v>
      </c>
      <c r="B44" s="91" t="s">
        <v>129</v>
      </c>
      <c r="C44" s="135">
        <v>1373500</v>
      </c>
      <c r="D44" s="135">
        <v>1449400</v>
      </c>
    </row>
    <row r="45" spans="1:4" ht="31.2" x14ac:dyDescent="0.3">
      <c r="A45" s="87" t="s">
        <v>21</v>
      </c>
      <c r="B45" s="83" t="s">
        <v>67</v>
      </c>
      <c r="C45" s="135">
        <f>C46+C47</f>
        <v>40400</v>
      </c>
      <c r="D45" s="135">
        <f>D46+D47</f>
        <v>40500</v>
      </c>
    </row>
    <row r="46" spans="1:4" ht="46.8" x14ac:dyDescent="0.3">
      <c r="A46" s="92" t="s">
        <v>134</v>
      </c>
      <c r="B46" s="83" t="s">
        <v>131</v>
      </c>
      <c r="C46" s="135">
        <v>39700</v>
      </c>
      <c r="D46" s="135">
        <v>39800</v>
      </c>
    </row>
    <row r="47" spans="1:4" ht="46.8" x14ac:dyDescent="0.3">
      <c r="A47" s="93" t="s">
        <v>184</v>
      </c>
      <c r="B47" s="91" t="s">
        <v>185</v>
      </c>
      <c r="C47" s="135">
        <v>700</v>
      </c>
      <c r="D47" s="135">
        <v>700</v>
      </c>
    </row>
    <row r="48" spans="1:4" hidden="1" x14ac:dyDescent="0.3">
      <c r="A48" s="93"/>
      <c r="B48" s="91" t="s">
        <v>186</v>
      </c>
      <c r="C48" s="135"/>
      <c r="D48" s="135"/>
    </row>
    <row r="49" spans="1:5" x14ac:dyDescent="0.3">
      <c r="A49" s="94" t="s">
        <v>23</v>
      </c>
      <c r="B49" s="86"/>
      <c r="C49" s="137">
        <f>C11+C37</f>
        <v>2636700</v>
      </c>
      <c r="D49" s="137">
        <f>D11+D37</f>
        <v>2672400</v>
      </c>
    </row>
    <row r="50" spans="1:5" x14ac:dyDescent="0.3">
      <c r="C50" s="129"/>
      <c r="D50" s="129"/>
    </row>
    <row r="52" spans="1:5" x14ac:dyDescent="0.3">
      <c r="C52" s="95"/>
      <c r="D52" s="95"/>
    </row>
    <row r="53" spans="1:5" ht="18" x14ac:dyDescent="0.35">
      <c r="A53" s="97" t="s">
        <v>189</v>
      </c>
      <c r="B53" s="97"/>
      <c r="C53" s="97"/>
      <c r="D53" s="97" t="s">
        <v>194</v>
      </c>
      <c r="E53" s="96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43"/>
  <sheetViews>
    <sheetView workbookViewId="0">
      <selection activeCell="F54" sqref="F54"/>
    </sheetView>
  </sheetViews>
  <sheetFormatPr defaultRowHeight="15.6" x14ac:dyDescent="0.3"/>
  <cols>
    <col min="1" max="1" width="50.88671875" style="4" customWidth="1"/>
    <col min="2" max="2" width="14.5546875" style="4" customWidth="1"/>
    <col min="3" max="3" width="16" style="4" customWidth="1"/>
    <col min="4" max="4" width="20.109375" style="19" customWidth="1"/>
    <col min="5" max="5" width="14.33203125" style="19" customWidth="1"/>
    <col min="6" max="6" width="23.33203125" style="19" customWidth="1"/>
    <col min="7" max="7" width="17.44140625" style="19" hidden="1" customWidth="1"/>
    <col min="8" max="8" width="17.33203125" style="15" hidden="1" customWidth="1"/>
  </cols>
  <sheetData>
    <row r="1" spans="1:11" x14ac:dyDescent="0.3">
      <c r="A1" s="362"/>
      <c r="B1" s="362"/>
      <c r="C1" s="362"/>
      <c r="D1" s="290" t="s">
        <v>502</v>
      </c>
      <c r="F1" s="432" t="s">
        <v>684</v>
      </c>
    </row>
    <row r="2" spans="1:11" x14ac:dyDescent="0.3">
      <c r="A2" s="362"/>
      <c r="B2" s="469" t="s">
        <v>727</v>
      </c>
      <c r="C2" s="469"/>
      <c r="D2" s="469"/>
      <c r="E2" s="469"/>
      <c r="F2" s="469"/>
      <c r="G2" s="18"/>
      <c r="H2" s="18"/>
      <c r="I2" s="18"/>
      <c r="J2" s="18"/>
      <c r="K2" s="18"/>
    </row>
    <row r="3" spans="1:11" x14ac:dyDescent="0.3">
      <c r="A3" s="449" t="s">
        <v>728</v>
      </c>
      <c r="B3" s="449"/>
      <c r="C3" s="449"/>
      <c r="D3" s="449"/>
      <c r="E3" s="449"/>
      <c r="F3" s="449"/>
    </row>
    <row r="4" spans="1:11" ht="19.2" customHeight="1" x14ac:dyDescent="0.3">
      <c r="A4" s="477" t="s">
        <v>729</v>
      </c>
      <c r="B4" s="477"/>
      <c r="C4" s="477"/>
      <c r="D4" s="477"/>
      <c r="E4" s="477"/>
      <c r="F4" s="477"/>
      <c r="G4" s="181"/>
    </row>
    <row r="5" spans="1:11" ht="13.2" customHeight="1" x14ac:dyDescent="0.3">
      <c r="D5" s="474"/>
      <c r="E5" s="474"/>
      <c r="F5" s="474"/>
      <c r="G5" s="18"/>
    </row>
    <row r="6" spans="1:11" x14ac:dyDescent="0.3">
      <c r="A6" s="447"/>
      <c r="B6" s="447"/>
      <c r="C6" s="448"/>
      <c r="D6" s="448"/>
      <c r="E6" s="448"/>
      <c r="F6" s="448"/>
      <c r="G6" s="448"/>
      <c r="H6" s="448"/>
    </row>
    <row r="7" spans="1:11" ht="87.75" customHeight="1" x14ac:dyDescent="0.3">
      <c r="A7" s="447" t="s">
        <v>730</v>
      </c>
      <c r="B7" s="447"/>
      <c r="C7" s="447"/>
      <c r="D7" s="447"/>
      <c r="E7" s="447"/>
      <c r="F7" s="447"/>
      <c r="G7" s="447"/>
      <c r="H7" s="447"/>
    </row>
    <row r="8" spans="1:11" x14ac:dyDescent="0.3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6.2" customHeight="1" x14ac:dyDescent="0.3">
      <c r="A9" s="475" t="s">
        <v>74</v>
      </c>
      <c r="B9" s="476" t="s">
        <v>144</v>
      </c>
      <c r="C9" s="475" t="s">
        <v>75</v>
      </c>
      <c r="D9" s="475" t="s">
        <v>108</v>
      </c>
      <c r="E9" s="475" t="s">
        <v>109</v>
      </c>
      <c r="F9" s="472" t="s">
        <v>646</v>
      </c>
      <c r="G9" s="472" t="s">
        <v>443</v>
      </c>
      <c r="H9" s="472" t="s">
        <v>443</v>
      </c>
    </row>
    <row r="10" spans="1:11" ht="16.2" customHeight="1" x14ac:dyDescent="0.3">
      <c r="A10" s="475"/>
      <c r="B10" s="476"/>
      <c r="C10" s="475"/>
      <c r="D10" s="475"/>
      <c r="E10" s="475"/>
      <c r="F10" s="473"/>
      <c r="G10" s="473"/>
      <c r="H10" s="473"/>
    </row>
    <row r="11" spans="1:11" ht="31.2" x14ac:dyDescent="0.3">
      <c r="A11" s="271" t="s">
        <v>442</v>
      </c>
      <c r="B11" s="272" t="s">
        <v>207</v>
      </c>
      <c r="C11" s="272"/>
      <c r="D11" s="272"/>
      <c r="E11" s="272"/>
      <c r="F11" s="273">
        <f>F12+F49+F57+F84+F126+F164+F171+F201+F232</f>
        <v>6331438.4100000001</v>
      </c>
      <c r="G11" s="273" t="e">
        <f>G12+G49+G59+G65+G76+G86+G121+G128+G186+#REF!</f>
        <v>#REF!</v>
      </c>
      <c r="H11" s="273" t="e">
        <f>H12+H49+H59+H65+H76+H86+H121+H128+H186+#REF!</f>
        <v>#REF!</v>
      </c>
    </row>
    <row r="12" spans="1:11" x14ac:dyDescent="0.3">
      <c r="A12" s="271" t="s">
        <v>371</v>
      </c>
      <c r="B12" s="272" t="s">
        <v>207</v>
      </c>
      <c r="C12" s="272" t="s">
        <v>77</v>
      </c>
      <c r="D12" s="272"/>
      <c r="E12" s="272"/>
      <c r="F12" s="273">
        <f>F13+F19+F33+F41+F44+F38</f>
        <v>5022221</v>
      </c>
      <c r="G12" s="273">
        <f t="shared" ref="G12:H12" si="0">G13+G19+G33+G41+G44</f>
        <v>4391623.87</v>
      </c>
      <c r="H12" s="273">
        <f t="shared" si="0"/>
        <v>4391623.87</v>
      </c>
    </row>
    <row r="13" spans="1:11" ht="46.8" x14ac:dyDescent="0.3">
      <c r="A13" s="197" t="s">
        <v>78</v>
      </c>
      <c r="B13" s="272" t="s">
        <v>207</v>
      </c>
      <c r="C13" s="272" t="s">
        <v>79</v>
      </c>
      <c r="D13" s="272"/>
      <c r="E13" s="272"/>
      <c r="F13" s="273">
        <f>F14</f>
        <v>962696</v>
      </c>
      <c r="G13" s="273">
        <f t="shared" ref="G13:H13" si="1">G15</f>
        <v>601370</v>
      </c>
      <c r="H13" s="273">
        <f t="shared" si="1"/>
        <v>601370</v>
      </c>
    </row>
    <row r="14" spans="1:11" ht="31.2" x14ac:dyDescent="0.3">
      <c r="A14" s="271" t="s">
        <v>252</v>
      </c>
      <c r="B14" s="272" t="s">
        <v>207</v>
      </c>
      <c r="C14" s="272" t="s">
        <v>79</v>
      </c>
      <c r="D14" s="272" t="s">
        <v>253</v>
      </c>
      <c r="E14" s="272"/>
      <c r="F14" s="273">
        <f>F15</f>
        <v>962696</v>
      </c>
      <c r="G14" s="273">
        <f t="shared" ref="G14:H14" si="2">G15</f>
        <v>601370</v>
      </c>
      <c r="H14" s="273">
        <f t="shared" si="2"/>
        <v>601370</v>
      </c>
    </row>
    <row r="15" spans="1:11" ht="45.6" customHeight="1" x14ac:dyDescent="0.3">
      <c r="A15" s="179" t="s">
        <v>372</v>
      </c>
      <c r="B15" s="284" t="s">
        <v>207</v>
      </c>
      <c r="C15" s="274" t="s">
        <v>79</v>
      </c>
      <c r="D15" s="274" t="s">
        <v>255</v>
      </c>
      <c r="E15" s="274" t="s">
        <v>373</v>
      </c>
      <c r="F15" s="275">
        <f>F16+F17+F18</f>
        <v>962696</v>
      </c>
      <c r="G15" s="275">
        <f t="shared" ref="G15:H15" si="3">G16+G17+G18</f>
        <v>601370</v>
      </c>
      <c r="H15" s="275">
        <f t="shared" si="3"/>
        <v>601370</v>
      </c>
    </row>
    <row r="16" spans="1:11" ht="34.5" customHeight="1" x14ac:dyDescent="0.3">
      <c r="A16" s="179" t="s">
        <v>374</v>
      </c>
      <c r="B16" s="284" t="s">
        <v>207</v>
      </c>
      <c r="C16" s="274" t="s">
        <v>79</v>
      </c>
      <c r="D16" s="274" t="s">
        <v>255</v>
      </c>
      <c r="E16" s="274" t="s">
        <v>375</v>
      </c>
      <c r="F16" s="275">
        <v>738630</v>
      </c>
      <c r="G16" s="275">
        <v>455070</v>
      </c>
      <c r="H16" s="275">
        <v>455070</v>
      </c>
    </row>
    <row r="17" spans="1:8" ht="46.8" x14ac:dyDescent="0.3">
      <c r="A17" s="179" t="s">
        <v>116</v>
      </c>
      <c r="B17" s="284" t="s">
        <v>207</v>
      </c>
      <c r="C17" s="274" t="s">
        <v>79</v>
      </c>
      <c r="D17" s="274" t="s">
        <v>255</v>
      </c>
      <c r="E17" s="274" t="s">
        <v>376</v>
      </c>
      <c r="F17" s="275">
        <v>1000</v>
      </c>
      <c r="G17" s="275">
        <v>9000</v>
      </c>
      <c r="H17" s="275">
        <v>9000</v>
      </c>
    </row>
    <row r="18" spans="1:8" ht="62.4" x14ac:dyDescent="0.3">
      <c r="A18" s="179" t="s">
        <v>227</v>
      </c>
      <c r="B18" s="284" t="s">
        <v>207</v>
      </c>
      <c r="C18" s="274" t="s">
        <v>79</v>
      </c>
      <c r="D18" s="274" t="s">
        <v>255</v>
      </c>
      <c r="E18" s="274" t="s">
        <v>377</v>
      </c>
      <c r="F18" s="275">
        <v>223066</v>
      </c>
      <c r="G18" s="275">
        <v>137300</v>
      </c>
      <c r="H18" s="275">
        <v>137300</v>
      </c>
    </row>
    <row r="19" spans="1:8" ht="66" customHeight="1" x14ac:dyDescent="0.3">
      <c r="A19" s="197" t="s">
        <v>80</v>
      </c>
      <c r="B19" s="272" t="s">
        <v>207</v>
      </c>
      <c r="C19" s="276" t="s">
        <v>81</v>
      </c>
      <c r="D19" s="276"/>
      <c r="E19" s="276"/>
      <c r="F19" s="277">
        <f>F21+F26+F29</f>
        <v>3142079</v>
      </c>
      <c r="G19" s="277">
        <f t="shared" ref="G19:H19" si="4">G21+G26+G29</f>
        <v>3042303.95</v>
      </c>
      <c r="H19" s="277">
        <f t="shared" si="4"/>
        <v>3042303.95</v>
      </c>
    </row>
    <row r="20" spans="1:8" ht="64.2" customHeight="1" x14ac:dyDescent="0.3">
      <c r="A20" s="271" t="s">
        <v>252</v>
      </c>
      <c r="B20" s="272" t="s">
        <v>207</v>
      </c>
      <c r="C20" s="276" t="s">
        <v>81</v>
      </c>
      <c r="D20" s="276" t="s">
        <v>253</v>
      </c>
      <c r="E20" s="276"/>
      <c r="F20" s="277">
        <f>F21+F26+F29</f>
        <v>3142079</v>
      </c>
      <c r="G20" s="277">
        <f t="shared" ref="G20:H20" si="5">G21+G26+G29</f>
        <v>3042303.95</v>
      </c>
      <c r="H20" s="277">
        <f t="shared" si="5"/>
        <v>3042303.95</v>
      </c>
    </row>
    <row r="21" spans="1:8" ht="31.2" x14ac:dyDescent="0.3">
      <c r="A21" s="179" t="s">
        <v>372</v>
      </c>
      <c r="B21" s="284" t="s">
        <v>207</v>
      </c>
      <c r="C21" s="274" t="s">
        <v>81</v>
      </c>
      <c r="D21" s="274" t="s">
        <v>256</v>
      </c>
      <c r="E21" s="274" t="s">
        <v>373</v>
      </c>
      <c r="F21" s="275">
        <f>F23+F24+F25</f>
        <v>2711079</v>
      </c>
      <c r="G21" s="275">
        <f t="shared" ref="G21:H21" si="6">G23+G24+G25</f>
        <v>2672703.9500000002</v>
      </c>
      <c r="H21" s="275">
        <f t="shared" si="6"/>
        <v>2672703.9500000002</v>
      </c>
    </row>
    <row r="22" spans="1:8" ht="31.5" hidden="1" customHeight="1" x14ac:dyDescent="0.3">
      <c r="A22" s="312" t="s">
        <v>374</v>
      </c>
      <c r="B22" s="313" t="s">
        <v>207</v>
      </c>
      <c r="C22" s="314" t="s">
        <v>81</v>
      </c>
      <c r="D22" s="314" t="s">
        <v>256</v>
      </c>
      <c r="E22" s="314" t="s">
        <v>375</v>
      </c>
      <c r="F22" s="315">
        <v>1800000</v>
      </c>
      <c r="G22" s="275">
        <v>1800000</v>
      </c>
      <c r="H22" s="275">
        <v>1800000</v>
      </c>
    </row>
    <row r="23" spans="1:8" ht="34.5" customHeight="1" x14ac:dyDescent="0.3">
      <c r="A23" s="179" t="s">
        <v>374</v>
      </c>
      <c r="B23" s="284" t="s">
        <v>207</v>
      </c>
      <c r="C23" s="274" t="s">
        <v>81</v>
      </c>
      <c r="D23" s="274" t="s">
        <v>256</v>
      </c>
      <c r="E23" s="274" t="s">
        <v>375</v>
      </c>
      <c r="F23" s="275">
        <v>2085689</v>
      </c>
      <c r="G23" s="275">
        <v>2052703.95</v>
      </c>
      <c r="H23" s="275">
        <v>2052703.95</v>
      </c>
    </row>
    <row r="24" spans="1:8" ht="46.8" x14ac:dyDescent="0.3">
      <c r="A24" s="179" t="s">
        <v>116</v>
      </c>
      <c r="B24" s="284" t="s">
        <v>207</v>
      </c>
      <c r="C24" s="274" t="s">
        <v>81</v>
      </c>
      <c r="D24" s="274" t="s">
        <v>256</v>
      </c>
      <c r="E24" s="274" t="s">
        <v>376</v>
      </c>
      <c r="F24" s="275">
        <v>3000</v>
      </c>
      <c r="G24" s="275">
        <v>11000</v>
      </c>
      <c r="H24" s="275">
        <v>11000</v>
      </c>
    </row>
    <row r="25" spans="1:8" ht="62.4" x14ac:dyDescent="0.3">
      <c r="A25" s="179" t="s">
        <v>227</v>
      </c>
      <c r="B25" s="284" t="s">
        <v>207</v>
      </c>
      <c r="C25" s="274" t="s">
        <v>81</v>
      </c>
      <c r="D25" s="274" t="s">
        <v>256</v>
      </c>
      <c r="E25" s="274" t="s">
        <v>377</v>
      </c>
      <c r="F25" s="275">
        <v>622390</v>
      </c>
      <c r="G25" s="275">
        <v>609000</v>
      </c>
      <c r="H25" s="275">
        <v>609000</v>
      </c>
    </row>
    <row r="26" spans="1:8" ht="31.2" x14ac:dyDescent="0.3">
      <c r="A26" s="179" t="s">
        <v>378</v>
      </c>
      <c r="B26" s="284" t="s">
        <v>207</v>
      </c>
      <c r="C26" s="274" t="s">
        <v>81</v>
      </c>
      <c r="D26" s="274" t="s">
        <v>259</v>
      </c>
      <c r="E26" s="274" t="s">
        <v>249</v>
      </c>
      <c r="F26" s="275">
        <f>F27+F28</f>
        <v>370000</v>
      </c>
      <c r="G26" s="275">
        <f t="shared" ref="G26:H26" si="7">G27</f>
        <v>310600</v>
      </c>
      <c r="H26" s="275">
        <f t="shared" si="7"/>
        <v>310600</v>
      </c>
    </row>
    <row r="27" spans="1:8" s="146" customFormat="1" ht="24.6" customHeight="1" x14ac:dyDescent="0.3">
      <c r="A27" s="179" t="s">
        <v>448</v>
      </c>
      <c r="B27" s="284" t="s">
        <v>207</v>
      </c>
      <c r="C27" s="274" t="s">
        <v>81</v>
      </c>
      <c r="D27" s="274" t="s">
        <v>259</v>
      </c>
      <c r="E27" s="274" t="s">
        <v>380</v>
      </c>
      <c r="F27" s="275">
        <v>310000</v>
      </c>
      <c r="G27" s="275">
        <v>310600</v>
      </c>
      <c r="H27" s="275">
        <v>310600</v>
      </c>
    </row>
    <row r="28" spans="1:8" s="146" customFormat="1" ht="24.6" customHeight="1" x14ac:dyDescent="0.3">
      <c r="A28" s="179" t="s">
        <v>493</v>
      </c>
      <c r="B28" s="284" t="s">
        <v>207</v>
      </c>
      <c r="C28" s="274" t="s">
        <v>494</v>
      </c>
      <c r="D28" s="274" t="s">
        <v>259</v>
      </c>
      <c r="E28" s="274" t="s">
        <v>495</v>
      </c>
      <c r="F28" s="275">
        <v>60000</v>
      </c>
      <c r="G28" s="275"/>
      <c r="H28" s="275"/>
    </row>
    <row r="29" spans="1:8" ht="34.5" customHeight="1" x14ac:dyDescent="0.3">
      <c r="A29" s="237" t="s">
        <v>261</v>
      </c>
      <c r="B29" s="284" t="s">
        <v>207</v>
      </c>
      <c r="C29" s="274" t="s">
        <v>81</v>
      </c>
      <c r="D29" s="274" t="s">
        <v>259</v>
      </c>
      <c r="E29" s="274" t="s">
        <v>381</v>
      </c>
      <c r="F29" s="275">
        <f>F30+F31+F32</f>
        <v>61000</v>
      </c>
      <c r="G29" s="275">
        <f t="shared" ref="G29:H29" si="8">G30+G31+G32</f>
        <v>59000</v>
      </c>
      <c r="H29" s="275">
        <f t="shared" si="8"/>
        <v>59000</v>
      </c>
    </row>
    <row r="30" spans="1:8" ht="34.5" customHeight="1" x14ac:dyDescent="0.3">
      <c r="A30" s="198" t="s">
        <v>234</v>
      </c>
      <c r="B30" s="284" t="s">
        <v>207</v>
      </c>
      <c r="C30" s="274" t="s">
        <v>81</v>
      </c>
      <c r="D30" s="274" t="s">
        <v>259</v>
      </c>
      <c r="E30" s="274" t="s">
        <v>444</v>
      </c>
      <c r="F30" s="275">
        <v>0</v>
      </c>
      <c r="G30" s="275">
        <v>50000</v>
      </c>
      <c r="H30" s="275">
        <v>50000</v>
      </c>
    </row>
    <row r="31" spans="1:8" x14ac:dyDescent="0.3">
      <c r="A31" s="179" t="s">
        <v>445</v>
      </c>
      <c r="B31" s="284" t="s">
        <v>207</v>
      </c>
      <c r="C31" s="274" t="s">
        <v>81</v>
      </c>
      <c r="D31" s="274" t="s">
        <v>259</v>
      </c>
      <c r="E31" s="274" t="s">
        <v>383</v>
      </c>
      <c r="F31" s="275">
        <v>10000</v>
      </c>
      <c r="G31" s="275">
        <v>6000</v>
      </c>
      <c r="H31" s="275">
        <v>6000</v>
      </c>
    </row>
    <row r="32" spans="1:8" x14ac:dyDescent="0.3">
      <c r="A32" s="179" t="s">
        <v>228</v>
      </c>
      <c r="B32" s="284" t="s">
        <v>207</v>
      </c>
      <c r="C32" s="274" t="s">
        <v>81</v>
      </c>
      <c r="D32" s="274" t="s">
        <v>259</v>
      </c>
      <c r="E32" s="274" t="s">
        <v>384</v>
      </c>
      <c r="F32" s="275">
        <v>51000</v>
      </c>
      <c r="G32" s="275">
        <v>3000</v>
      </c>
      <c r="H32" s="275">
        <v>3000</v>
      </c>
    </row>
    <row r="33" spans="1:8" ht="62.25" customHeight="1" x14ac:dyDescent="0.3">
      <c r="A33" s="199" t="s">
        <v>82</v>
      </c>
      <c r="B33" s="272" t="s">
        <v>207</v>
      </c>
      <c r="C33" s="278" t="s">
        <v>83</v>
      </c>
      <c r="D33" s="278"/>
      <c r="E33" s="278"/>
      <c r="F33" s="279">
        <f>F35+F37</f>
        <v>906746</v>
      </c>
      <c r="G33" s="279">
        <f t="shared" ref="G33:H33" si="9">G34+G36</f>
        <v>644249.92000000004</v>
      </c>
      <c r="H33" s="279">
        <f t="shared" si="9"/>
        <v>644249.92000000004</v>
      </c>
    </row>
    <row r="34" spans="1:8" x14ac:dyDescent="0.3">
      <c r="A34" s="204" t="s">
        <v>325</v>
      </c>
      <c r="B34" s="284" t="s">
        <v>207</v>
      </c>
      <c r="C34" s="280" t="s">
        <v>83</v>
      </c>
      <c r="D34" s="280" t="s">
        <v>328</v>
      </c>
      <c r="E34" s="280" t="s">
        <v>326</v>
      </c>
      <c r="F34" s="281">
        <f>F35</f>
        <v>36196</v>
      </c>
      <c r="G34" s="281">
        <f t="shared" ref="G34:H34" si="10">G35</f>
        <v>17187.419999999998</v>
      </c>
      <c r="H34" s="281">
        <f t="shared" si="10"/>
        <v>17187.419999999998</v>
      </c>
    </row>
    <row r="35" spans="1:8" x14ac:dyDescent="0.3">
      <c r="A35" s="204" t="s">
        <v>22</v>
      </c>
      <c r="B35" s="284" t="s">
        <v>207</v>
      </c>
      <c r="C35" s="280" t="s">
        <v>83</v>
      </c>
      <c r="D35" s="280" t="s">
        <v>328</v>
      </c>
      <c r="E35" s="280" t="s">
        <v>385</v>
      </c>
      <c r="F35" s="281">
        <v>36196</v>
      </c>
      <c r="G35" s="281">
        <v>17187.419999999998</v>
      </c>
      <c r="H35" s="281">
        <v>17187.419999999998</v>
      </c>
    </row>
    <row r="36" spans="1:8" x14ac:dyDescent="0.3">
      <c r="A36" s="204" t="s">
        <v>325</v>
      </c>
      <c r="B36" s="284" t="s">
        <v>207</v>
      </c>
      <c r="C36" s="280" t="s">
        <v>83</v>
      </c>
      <c r="D36" s="280" t="s">
        <v>558</v>
      </c>
      <c r="E36" s="280" t="s">
        <v>326</v>
      </c>
      <c r="F36" s="281">
        <v>870550</v>
      </c>
      <c r="G36" s="281">
        <f t="shared" ref="G36:H36" si="11">G37</f>
        <v>627062.5</v>
      </c>
      <c r="H36" s="281">
        <f t="shared" si="11"/>
        <v>627062.5</v>
      </c>
    </row>
    <row r="37" spans="1:8" ht="29.25" customHeight="1" x14ac:dyDescent="0.3">
      <c r="A37" s="204" t="s">
        <v>22</v>
      </c>
      <c r="B37" s="284" t="s">
        <v>207</v>
      </c>
      <c r="C37" s="280" t="s">
        <v>83</v>
      </c>
      <c r="D37" s="280" t="s">
        <v>558</v>
      </c>
      <c r="E37" s="280" t="s">
        <v>385</v>
      </c>
      <c r="F37" s="281">
        <v>870550</v>
      </c>
      <c r="G37" s="281">
        <v>627062.5</v>
      </c>
      <c r="H37" s="281">
        <v>627062.5</v>
      </c>
    </row>
    <row r="38" spans="1:8" ht="31.2" x14ac:dyDescent="0.3">
      <c r="A38" s="289" t="s">
        <v>205</v>
      </c>
      <c r="B38" s="286" t="s">
        <v>207</v>
      </c>
      <c r="C38" s="278" t="s">
        <v>206</v>
      </c>
      <c r="D38" s="278"/>
      <c r="E38" s="278"/>
      <c r="F38" s="279">
        <f>F39</f>
        <v>0</v>
      </c>
      <c r="G38" s="281"/>
      <c r="H38" s="281"/>
    </row>
    <row r="39" spans="1:8" x14ac:dyDescent="0.3">
      <c r="A39" s="204" t="s">
        <v>22</v>
      </c>
      <c r="B39" s="284" t="s">
        <v>207</v>
      </c>
      <c r="C39" s="280" t="s">
        <v>206</v>
      </c>
      <c r="D39" s="280" t="s">
        <v>527</v>
      </c>
      <c r="E39" s="280" t="s">
        <v>262</v>
      </c>
      <c r="F39" s="281">
        <v>0</v>
      </c>
      <c r="G39" s="281"/>
      <c r="H39" s="281"/>
    </row>
    <row r="40" spans="1:8" ht="18" customHeight="1" x14ac:dyDescent="0.3">
      <c r="A40" s="204" t="s">
        <v>492</v>
      </c>
      <c r="B40" s="284" t="s">
        <v>207</v>
      </c>
      <c r="C40" s="280" t="s">
        <v>206</v>
      </c>
      <c r="D40" s="280" t="s">
        <v>527</v>
      </c>
      <c r="E40" s="280" t="s">
        <v>496</v>
      </c>
      <c r="F40" s="281">
        <v>0</v>
      </c>
      <c r="G40" s="281"/>
      <c r="H40" s="281"/>
    </row>
    <row r="41" spans="1:8" x14ac:dyDescent="0.3">
      <c r="A41" s="242" t="s">
        <v>84</v>
      </c>
      <c r="B41" s="272" t="s">
        <v>207</v>
      </c>
      <c r="C41" s="267" t="s">
        <v>85</v>
      </c>
      <c r="D41" s="267"/>
      <c r="E41" s="267"/>
      <c r="F41" s="269">
        <f>F43</f>
        <v>5000</v>
      </c>
      <c r="G41" s="269">
        <f t="shared" ref="G41:H41" si="12">G43</f>
        <v>3000</v>
      </c>
      <c r="H41" s="269">
        <f t="shared" si="12"/>
        <v>3000</v>
      </c>
    </row>
    <row r="42" spans="1:8" ht="31.2" x14ac:dyDescent="0.3">
      <c r="A42" s="266" t="s">
        <v>447</v>
      </c>
      <c r="B42" s="272" t="s">
        <v>207</v>
      </c>
      <c r="C42" s="267" t="s">
        <v>85</v>
      </c>
      <c r="D42" s="267" t="s">
        <v>446</v>
      </c>
      <c r="E42" s="264" t="s">
        <v>262</v>
      </c>
      <c r="F42" s="265">
        <f>F43</f>
        <v>5000</v>
      </c>
      <c r="G42" s="265">
        <f t="shared" ref="G42:H42" si="13">G43</f>
        <v>3000</v>
      </c>
      <c r="H42" s="265">
        <f t="shared" si="13"/>
        <v>3000</v>
      </c>
    </row>
    <row r="43" spans="1:8" x14ac:dyDescent="0.3">
      <c r="A43" s="170" t="s">
        <v>122</v>
      </c>
      <c r="B43" s="284" t="s">
        <v>207</v>
      </c>
      <c r="C43" s="264" t="s">
        <v>85</v>
      </c>
      <c r="D43" s="264" t="s">
        <v>446</v>
      </c>
      <c r="E43" s="264" t="s">
        <v>386</v>
      </c>
      <c r="F43" s="265">
        <v>5000</v>
      </c>
      <c r="G43" s="265">
        <v>3000</v>
      </c>
      <c r="H43" s="265">
        <v>3000</v>
      </c>
    </row>
    <row r="44" spans="1:8" x14ac:dyDescent="0.3">
      <c r="A44" s="242" t="s">
        <v>214</v>
      </c>
      <c r="B44" s="272" t="s">
        <v>207</v>
      </c>
      <c r="C44" s="267" t="s">
        <v>211</v>
      </c>
      <c r="D44" s="267"/>
      <c r="E44" s="267"/>
      <c r="F44" s="269">
        <f>F45+F47</f>
        <v>5700</v>
      </c>
      <c r="G44" s="269">
        <f t="shared" ref="G44:H44" si="14">G45+G47</f>
        <v>100700</v>
      </c>
      <c r="H44" s="269">
        <f t="shared" si="14"/>
        <v>100700</v>
      </c>
    </row>
    <row r="45" spans="1:8" ht="31.2" x14ac:dyDescent="0.3">
      <c r="A45" s="170" t="s">
        <v>378</v>
      </c>
      <c r="B45" s="284" t="s">
        <v>207</v>
      </c>
      <c r="C45" s="264" t="s">
        <v>211</v>
      </c>
      <c r="D45" s="264" t="s">
        <v>497</v>
      </c>
      <c r="E45" s="264" t="s">
        <v>249</v>
      </c>
      <c r="F45" s="265">
        <v>700</v>
      </c>
      <c r="G45" s="265">
        <v>700</v>
      </c>
      <c r="H45" s="265">
        <v>700</v>
      </c>
    </row>
    <row r="46" spans="1:8" x14ac:dyDescent="0.3">
      <c r="A46" s="204" t="s">
        <v>448</v>
      </c>
      <c r="B46" s="284" t="s">
        <v>207</v>
      </c>
      <c r="C46" s="264" t="s">
        <v>211</v>
      </c>
      <c r="D46" s="264" t="s">
        <v>497</v>
      </c>
      <c r="E46" s="264" t="s">
        <v>380</v>
      </c>
      <c r="F46" s="265">
        <v>700</v>
      </c>
      <c r="G46" s="265">
        <v>700</v>
      </c>
      <c r="H46" s="265">
        <v>700</v>
      </c>
    </row>
    <row r="47" spans="1:8" ht="31.2" x14ac:dyDescent="0.3">
      <c r="A47" s="170" t="s">
        <v>378</v>
      </c>
      <c r="B47" s="284" t="s">
        <v>207</v>
      </c>
      <c r="C47" s="264" t="s">
        <v>211</v>
      </c>
      <c r="D47" s="264" t="s">
        <v>351</v>
      </c>
      <c r="E47" s="264" t="s">
        <v>249</v>
      </c>
      <c r="F47" s="265">
        <v>5000</v>
      </c>
      <c r="G47" s="265">
        <f t="shared" ref="G47:H47" si="15">G48</f>
        <v>100000</v>
      </c>
      <c r="H47" s="265">
        <f t="shared" si="15"/>
        <v>100000</v>
      </c>
    </row>
    <row r="48" spans="1:8" x14ac:dyDescent="0.3">
      <c r="A48" s="204" t="s">
        <v>448</v>
      </c>
      <c r="B48" s="284" t="s">
        <v>207</v>
      </c>
      <c r="C48" s="264" t="s">
        <v>211</v>
      </c>
      <c r="D48" s="264" t="s">
        <v>351</v>
      </c>
      <c r="E48" s="264" t="s">
        <v>380</v>
      </c>
      <c r="F48" s="265">
        <v>5000</v>
      </c>
      <c r="G48" s="265">
        <v>100000</v>
      </c>
      <c r="H48" s="265">
        <v>100000</v>
      </c>
    </row>
    <row r="49" spans="1:8" ht="24.75" customHeight="1" x14ac:dyDescent="0.3">
      <c r="A49" s="197" t="s">
        <v>138</v>
      </c>
      <c r="B49" s="272" t="s">
        <v>207</v>
      </c>
      <c r="C49" s="278" t="s">
        <v>137</v>
      </c>
      <c r="D49" s="278"/>
      <c r="E49" s="278"/>
      <c r="F49" s="279">
        <f>F50</f>
        <v>182700</v>
      </c>
      <c r="G49" s="279">
        <f t="shared" ref="G49:H49" si="16">G50</f>
        <v>126100</v>
      </c>
      <c r="H49" s="279">
        <f t="shared" si="16"/>
        <v>126100</v>
      </c>
    </row>
    <row r="50" spans="1:8" ht="54.6" customHeight="1" x14ac:dyDescent="0.3">
      <c r="A50" s="328" t="s">
        <v>552</v>
      </c>
      <c r="B50" s="272" t="s">
        <v>207</v>
      </c>
      <c r="C50" s="278" t="s">
        <v>137</v>
      </c>
      <c r="D50" s="278" t="s">
        <v>500</v>
      </c>
      <c r="E50" s="278"/>
      <c r="F50" s="279">
        <f>F51+F55</f>
        <v>182700</v>
      </c>
      <c r="G50" s="279">
        <f t="shared" ref="G50:H50" si="17">G51+G55</f>
        <v>126100</v>
      </c>
      <c r="H50" s="279">
        <f t="shared" si="17"/>
        <v>126100</v>
      </c>
    </row>
    <row r="51" spans="1:8" ht="38.25" customHeight="1" x14ac:dyDescent="0.3">
      <c r="A51" s="236" t="s">
        <v>449</v>
      </c>
      <c r="B51" s="284" t="s">
        <v>207</v>
      </c>
      <c r="C51" s="264" t="s">
        <v>137</v>
      </c>
      <c r="D51" s="264" t="s">
        <v>490</v>
      </c>
      <c r="E51" s="264" t="s">
        <v>373</v>
      </c>
      <c r="F51" s="265">
        <f>F52+F53+F54</f>
        <v>173171</v>
      </c>
      <c r="G51" s="265">
        <f t="shared" ref="G51:H51" si="18">G52+G53+G54</f>
        <v>119210</v>
      </c>
      <c r="H51" s="265">
        <f t="shared" si="18"/>
        <v>119210</v>
      </c>
    </row>
    <row r="52" spans="1:8" ht="31.2" x14ac:dyDescent="0.3">
      <c r="A52" s="204" t="s">
        <v>374</v>
      </c>
      <c r="B52" s="284" t="s">
        <v>207</v>
      </c>
      <c r="C52" s="264" t="s">
        <v>137</v>
      </c>
      <c r="D52" s="264" t="s">
        <v>490</v>
      </c>
      <c r="E52" s="264" t="s">
        <v>375</v>
      </c>
      <c r="F52" s="265">
        <v>130700</v>
      </c>
      <c r="G52" s="265">
        <v>91710</v>
      </c>
      <c r="H52" s="265">
        <v>91710</v>
      </c>
    </row>
    <row r="53" spans="1:8" ht="46.8" x14ac:dyDescent="0.3">
      <c r="A53" s="204" t="s">
        <v>116</v>
      </c>
      <c r="B53" s="284" t="s">
        <v>207</v>
      </c>
      <c r="C53" s="264" t="s">
        <v>137</v>
      </c>
      <c r="D53" s="264" t="s">
        <v>490</v>
      </c>
      <c r="E53" s="264" t="s">
        <v>376</v>
      </c>
      <c r="F53" s="265">
        <v>3000</v>
      </c>
      <c r="G53" s="265">
        <v>0</v>
      </c>
      <c r="H53" s="265">
        <v>0</v>
      </c>
    </row>
    <row r="54" spans="1:8" ht="62.4" customHeight="1" x14ac:dyDescent="0.3">
      <c r="A54" s="204" t="s">
        <v>227</v>
      </c>
      <c r="B54" s="284" t="s">
        <v>207</v>
      </c>
      <c r="C54" s="264" t="s">
        <v>137</v>
      </c>
      <c r="D54" s="264" t="s">
        <v>490</v>
      </c>
      <c r="E54" s="264" t="s">
        <v>377</v>
      </c>
      <c r="F54" s="265">
        <v>39471</v>
      </c>
      <c r="G54" s="265">
        <v>27500</v>
      </c>
      <c r="H54" s="265">
        <v>27500</v>
      </c>
    </row>
    <row r="55" spans="1:8" ht="32.4" customHeight="1" x14ac:dyDescent="0.3">
      <c r="A55" s="170" t="s">
        <v>378</v>
      </c>
      <c r="B55" s="284" t="s">
        <v>207</v>
      </c>
      <c r="C55" s="264" t="s">
        <v>137</v>
      </c>
      <c r="D55" s="264" t="s">
        <v>490</v>
      </c>
      <c r="E55" s="264" t="s">
        <v>249</v>
      </c>
      <c r="F55" s="265">
        <f>F56</f>
        <v>9529</v>
      </c>
      <c r="G55" s="265">
        <f t="shared" ref="G55:H55" si="19">G56</f>
        <v>6890</v>
      </c>
      <c r="H55" s="265">
        <f t="shared" si="19"/>
        <v>6890</v>
      </c>
    </row>
    <row r="56" spans="1:8" ht="27" customHeight="1" x14ac:dyDescent="0.3">
      <c r="A56" s="204" t="s">
        <v>235</v>
      </c>
      <c r="B56" s="284" t="s">
        <v>207</v>
      </c>
      <c r="C56" s="264" t="s">
        <v>137</v>
      </c>
      <c r="D56" s="264" t="s">
        <v>490</v>
      </c>
      <c r="E56" s="264" t="s">
        <v>380</v>
      </c>
      <c r="F56" s="265">
        <v>9529</v>
      </c>
      <c r="G56" s="265">
        <v>6890</v>
      </c>
      <c r="H56" s="265">
        <v>6890</v>
      </c>
    </row>
    <row r="57" spans="1:8" ht="39.75" customHeight="1" x14ac:dyDescent="0.3">
      <c r="A57" s="197" t="s">
        <v>86</v>
      </c>
      <c r="B57" s="272" t="s">
        <v>207</v>
      </c>
      <c r="C57" s="267" t="s">
        <v>87</v>
      </c>
      <c r="D57" s="264"/>
      <c r="E57" s="264"/>
      <c r="F57" s="269">
        <f>F58+F64</f>
        <v>6000</v>
      </c>
      <c r="G57" s="269" t="e">
        <f>G58+G64</f>
        <v>#REF!</v>
      </c>
      <c r="H57" s="269" t="e">
        <f>H58+H64</f>
        <v>#REF!</v>
      </c>
    </row>
    <row r="58" spans="1:8" ht="41.25" customHeight="1" x14ac:dyDescent="0.3">
      <c r="A58" s="240" t="s">
        <v>263</v>
      </c>
      <c r="B58" s="272" t="s">
        <v>207</v>
      </c>
      <c r="C58" s="267" t="s">
        <v>89</v>
      </c>
      <c r="D58" s="267" t="s">
        <v>387</v>
      </c>
      <c r="E58" s="267"/>
      <c r="F58" s="269">
        <f>F59</f>
        <v>1000</v>
      </c>
      <c r="G58" s="269" t="e">
        <f>#REF!+G59+#REF!</f>
        <v>#REF!</v>
      </c>
      <c r="H58" s="269" t="e">
        <f>#REF!+H59+#REF!</f>
        <v>#REF!</v>
      </c>
    </row>
    <row r="59" spans="1:8" s="146" customFormat="1" ht="31.2" x14ac:dyDescent="0.3">
      <c r="A59" s="293" t="s">
        <v>265</v>
      </c>
      <c r="B59" s="294" t="s">
        <v>207</v>
      </c>
      <c r="C59" s="295" t="s">
        <v>89</v>
      </c>
      <c r="D59" s="295" t="s">
        <v>266</v>
      </c>
      <c r="E59" s="295"/>
      <c r="F59" s="296">
        <f>F62</f>
        <v>1000</v>
      </c>
      <c r="G59" s="269">
        <f t="shared" ref="G59:H59" si="20">G62</f>
        <v>2000</v>
      </c>
      <c r="H59" s="269">
        <f t="shared" si="20"/>
        <v>2000</v>
      </c>
    </row>
    <row r="60" spans="1:8" ht="51" customHeight="1" x14ac:dyDescent="0.3">
      <c r="A60" s="297" t="s">
        <v>450</v>
      </c>
      <c r="B60" s="298" t="s">
        <v>207</v>
      </c>
      <c r="C60" s="299" t="s">
        <v>89</v>
      </c>
      <c r="D60" s="299" t="s">
        <v>388</v>
      </c>
      <c r="E60" s="299"/>
      <c r="F60" s="300">
        <f>F62</f>
        <v>1000</v>
      </c>
      <c r="G60" s="265">
        <f t="shared" ref="G60:H60" si="21">G62</f>
        <v>2000</v>
      </c>
      <c r="H60" s="265">
        <f t="shared" si="21"/>
        <v>2000</v>
      </c>
    </row>
    <row r="61" spans="1:8" ht="62.4" x14ac:dyDescent="0.3">
      <c r="A61" s="202" t="s">
        <v>341</v>
      </c>
      <c r="B61" s="298" t="s">
        <v>207</v>
      </c>
      <c r="C61" s="299" t="s">
        <v>89</v>
      </c>
      <c r="D61" s="299" t="s">
        <v>267</v>
      </c>
      <c r="E61" s="299"/>
      <c r="F61" s="300">
        <f>F62</f>
        <v>1000</v>
      </c>
      <c r="G61" s="265">
        <f t="shared" ref="G61:H62" si="22">G62</f>
        <v>2000</v>
      </c>
      <c r="H61" s="265">
        <f t="shared" si="22"/>
        <v>2000</v>
      </c>
    </row>
    <row r="62" spans="1:8" ht="31.2" x14ac:dyDescent="0.3">
      <c r="A62" s="301" t="s">
        <v>260</v>
      </c>
      <c r="B62" s="298" t="s">
        <v>207</v>
      </c>
      <c r="C62" s="299" t="s">
        <v>89</v>
      </c>
      <c r="D62" s="299" t="s">
        <v>267</v>
      </c>
      <c r="E62" s="299" t="s">
        <v>249</v>
      </c>
      <c r="F62" s="300">
        <f>F63</f>
        <v>1000</v>
      </c>
      <c r="G62" s="265">
        <f t="shared" si="22"/>
        <v>2000</v>
      </c>
      <c r="H62" s="265">
        <f t="shared" si="22"/>
        <v>2000</v>
      </c>
    </row>
    <row r="63" spans="1:8" x14ac:dyDescent="0.3">
      <c r="A63" s="301" t="s">
        <v>235</v>
      </c>
      <c r="B63" s="298" t="s">
        <v>207</v>
      </c>
      <c r="C63" s="299" t="s">
        <v>89</v>
      </c>
      <c r="D63" s="299" t="s">
        <v>267</v>
      </c>
      <c r="E63" s="299" t="s">
        <v>380</v>
      </c>
      <c r="F63" s="300">
        <v>1000</v>
      </c>
      <c r="G63" s="265">
        <v>2000</v>
      </c>
      <c r="H63" s="265">
        <v>2000</v>
      </c>
    </row>
    <row r="64" spans="1:8" ht="41.25" customHeight="1" x14ac:dyDescent="0.3">
      <c r="A64" s="240" t="s">
        <v>263</v>
      </c>
      <c r="B64" s="272" t="s">
        <v>207</v>
      </c>
      <c r="C64" s="267" t="s">
        <v>91</v>
      </c>
      <c r="D64" s="267" t="s">
        <v>387</v>
      </c>
      <c r="E64" s="267"/>
      <c r="F64" s="269">
        <f>F65+F79</f>
        <v>5000</v>
      </c>
      <c r="G64" s="269">
        <f t="shared" ref="G64:H64" si="23">G65</f>
        <v>23600</v>
      </c>
      <c r="H64" s="269">
        <f t="shared" si="23"/>
        <v>23600</v>
      </c>
    </row>
    <row r="65" spans="1:8" ht="36" customHeight="1" x14ac:dyDescent="0.3">
      <c r="A65" s="28" t="s">
        <v>268</v>
      </c>
      <c r="B65" s="272" t="s">
        <v>207</v>
      </c>
      <c r="C65" s="267" t="s">
        <v>91</v>
      </c>
      <c r="D65" s="267" t="s">
        <v>269</v>
      </c>
      <c r="E65" s="267"/>
      <c r="F65" s="269">
        <f>F66+F72</f>
        <v>2000</v>
      </c>
      <c r="G65" s="269">
        <f t="shared" ref="G65:H65" si="24">G66+G72</f>
        <v>23600</v>
      </c>
      <c r="H65" s="269">
        <f t="shared" si="24"/>
        <v>23600</v>
      </c>
    </row>
    <row r="66" spans="1:8" ht="36" hidden="1" customHeight="1" thickBot="1" x14ac:dyDescent="0.35">
      <c r="A66" s="204" t="s">
        <v>389</v>
      </c>
      <c r="B66" s="272" t="s">
        <v>207</v>
      </c>
      <c r="C66" s="264" t="s">
        <v>91</v>
      </c>
      <c r="D66" s="264" t="s">
        <v>390</v>
      </c>
      <c r="E66" s="264"/>
      <c r="F66" s="265">
        <f>F67+F70</f>
        <v>0</v>
      </c>
      <c r="G66" s="265">
        <f t="shared" ref="G66:H66" si="25">G67+G70</f>
        <v>0</v>
      </c>
      <c r="H66" s="265">
        <f t="shared" si="25"/>
        <v>0</v>
      </c>
    </row>
    <row r="67" spans="1:8" ht="36" hidden="1" customHeight="1" thickBot="1" x14ac:dyDescent="0.35">
      <c r="A67" s="170" t="s">
        <v>391</v>
      </c>
      <c r="B67" s="272" t="s">
        <v>207</v>
      </c>
      <c r="C67" s="264" t="s">
        <v>91</v>
      </c>
      <c r="D67" s="264" t="s">
        <v>392</v>
      </c>
      <c r="E67" s="264" t="s">
        <v>248</v>
      </c>
      <c r="F67" s="265">
        <f>F68+F69</f>
        <v>0</v>
      </c>
      <c r="G67" s="265">
        <f t="shared" ref="G67:H67" si="26">G68+G69</f>
        <v>0</v>
      </c>
      <c r="H67" s="265">
        <f t="shared" si="26"/>
        <v>0</v>
      </c>
    </row>
    <row r="68" spans="1:8" ht="36" hidden="1" customHeight="1" thickBot="1" x14ac:dyDescent="0.35">
      <c r="A68" s="204" t="s">
        <v>393</v>
      </c>
      <c r="B68" s="272" t="s">
        <v>207</v>
      </c>
      <c r="C68" s="264" t="s">
        <v>91</v>
      </c>
      <c r="D68" s="264" t="s">
        <v>392</v>
      </c>
      <c r="E68" s="264" t="s">
        <v>394</v>
      </c>
      <c r="F68" s="265"/>
      <c r="G68" s="265"/>
      <c r="H68" s="265"/>
    </row>
    <row r="69" spans="1:8" ht="36" hidden="1" customHeight="1" thickBot="1" x14ac:dyDescent="0.35">
      <c r="A69" s="204" t="s">
        <v>395</v>
      </c>
      <c r="B69" s="272" t="s">
        <v>207</v>
      </c>
      <c r="C69" s="264" t="s">
        <v>91</v>
      </c>
      <c r="D69" s="264" t="s">
        <v>392</v>
      </c>
      <c r="E69" s="264" t="s">
        <v>396</v>
      </c>
      <c r="F69" s="265"/>
      <c r="G69" s="265"/>
      <c r="H69" s="265"/>
    </row>
    <row r="70" spans="1:8" ht="36" hidden="1" customHeight="1" thickBot="1" x14ac:dyDescent="0.35">
      <c r="A70" s="170" t="s">
        <v>260</v>
      </c>
      <c r="B70" s="272" t="s">
        <v>207</v>
      </c>
      <c r="C70" s="264" t="s">
        <v>91</v>
      </c>
      <c r="D70" s="264" t="s">
        <v>397</v>
      </c>
      <c r="E70" s="264" t="s">
        <v>249</v>
      </c>
      <c r="F70" s="265">
        <f>F71</f>
        <v>0</v>
      </c>
      <c r="G70" s="265">
        <f t="shared" ref="G70:H70" si="27">G71</f>
        <v>0</v>
      </c>
      <c r="H70" s="265">
        <f t="shared" si="27"/>
        <v>0</v>
      </c>
    </row>
    <row r="71" spans="1:8" ht="36" hidden="1" customHeight="1" thickBot="1" x14ac:dyDescent="0.35">
      <c r="A71" s="204" t="s">
        <v>379</v>
      </c>
      <c r="B71" s="272" t="s">
        <v>207</v>
      </c>
      <c r="C71" s="264" t="s">
        <v>91</v>
      </c>
      <c r="D71" s="264" t="s">
        <v>397</v>
      </c>
      <c r="E71" s="264" t="s">
        <v>380</v>
      </c>
      <c r="F71" s="265"/>
      <c r="G71" s="265"/>
      <c r="H71" s="265"/>
    </row>
    <row r="72" spans="1:8" ht="57" customHeight="1" x14ac:dyDescent="0.3">
      <c r="A72" s="205" t="s">
        <v>398</v>
      </c>
      <c r="B72" s="284" t="s">
        <v>207</v>
      </c>
      <c r="C72" s="264" t="s">
        <v>91</v>
      </c>
      <c r="D72" s="264" t="s">
        <v>399</v>
      </c>
      <c r="E72" s="264"/>
      <c r="F72" s="265">
        <f>F74</f>
        <v>2000</v>
      </c>
      <c r="G72" s="265">
        <f t="shared" ref="G72:H72" si="28">G74</f>
        <v>23600</v>
      </c>
      <c r="H72" s="265">
        <f t="shared" si="28"/>
        <v>23600</v>
      </c>
    </row>
    <row r="73" spans="1:8" ht="78" customHeight="1" x14ac:dyDescent="0.3">
      <c r="A73" s="202" t="s">
        <v>341</v>
      </c>
      <c r="B73" s="284" t="s">
        <v>207</v>
      </c>
      <c r="C73" s="264" t="s">
        <v>91</v>
      </c>
      <c r="D73" s="264" t="s">
        <v>271</v>
      </c>
      <c r="E73" s="264"/>
      <c r="F73" s="265">
        <f>F74</f>
        <v>2000</v>
      </c>
      <c r="G73" s="265">
        <f t="shared" ref="G73:H74" si="29">G74</f>
        <v>23600</v>
      </c>
      <c r="H73" s="265">
        <f t="shared" si="29"/>
        <v>23600</v>
      </c>
    </row>
    <row r="74" spans="1:8" ht="36" customHeight="1" x14ac:dyDescent="0.3">
      <c r="A74" s="170" t="s">
        <v>260</v>
      </c>
      <c r="B74" s="284" t="s">
        <v>207</v>
      </c>
      <c r="C74" s="264" t="s">
        <v>91</v>
      </c>
      <c r="D74" s="264" t="s">
        <v>271</v>
      </c>
      <c r="E74" s="264" t="s">
        <v>249</v>
      </c>
      <c r="F74" s="265">
        <v>2000</v>
      </c>
      <c r="G74" s="265">
        <f t="shared" si="29"/>
        <v>23600</v>
      </c>
      <c r="H74" s="265">
        <f t="shared" si="29"/>
        <v>23600</v>
      </c>
    </row>
    <row r="75" spans="1:8" ht="36" customHeight="1" x14ac:dyDescent="0.3">
      <c r="A75" s="204" t="s">
        <v>235</v>
      </c>
      <c r="B75" s="284" t="s">
        <v>207</v>
      </c>
      <c r="C75" s="264" t="s">
        <v>91</v>
      </c>
      <c r="D75" s="264" t="s">
        <v>271</v>
      </c>
      <c r="E75" s="264" t="s">
        <v>380</v>
      </c>
      <c r="F75" s="265">
        <v>2000</v>
      </c>
      <c r="G75" s="265">
        <v>23600</v>
      </c>
      <c r="H75" s="265">
        <v>23600</v>
      </c>
    </row>
    <row r="76" spans="1:8" ht="31.2" hidden="1" x14ac:dyDescent="0.3">
      <c r="A76" s="28" t="s">
        <v>400</v>
      </c>
      <c r="B76" s="272" t="s">
        <v>207</v>
      </c>
      <c r="C76" s="267" t="s">
        <v>274</v>
      </c>
      <c r="D76" s="267" t="s">
        <v>272</v>
      </c>
      <c r="E76" s="267"/>
      <c r="F76" s="269">
        <f>F84</f>
        <v>487517.41000000003</v>
      </c>
      <c r="G76" s="269">
        <f t="shared" ref="G76:H76" si="30">G84</f>
        <v>294885.67000000004</v>
      </c>
      <c r="H76" s="269">
        <f t="shared" si="30"/>
        <v>294885.67000000004</v>
      </c>
    </row>
    <row r="77" spans="1:8" ht="62.4" hidden="1" x14ac:dyDescent="0.3">
      <c r="A77" s="205" t="s">
        <v>401</v>
      </c>
      <c r="B77" s="272" t="s">
        <v>207</v>
      </c>
      <c r="C77" s="264" t="s">
        <v>274</v>
      </c>
      <c r="D77" s="264" t="s">
        <v>402</v>
      </c>
      <c r="E77" s="264"/>
      <c r="F77" s="265">
        <f>F84</f>
        <v>487517.41000000003</v>
      </c>
      <c r="G77" s="265">
        <f t="shared" ref="G77:H77" si="31">G84</f>
        <v>294885.67000000004</v>
      </c>
      <c r="H77" s="265">
        <f t="shared" si="31"/>
        <v>294885.67000000004</v>
      </c>
    </row>
    <row r="78" spans="1:8" ht="62.4" hidden="1" x14ac:dyDescent="0.3">
      <c r="A78" s="202" t="s">
        <v>341</v>
      </c>
      <c r="B78" s="272" t="s">
        <v>207</v>
      </c>
      <c r="C78" s="264" t="s">
        <v>274</v>
      </c>
      <c r="D78" s="264" t="s">
        <v>273</v>
      </c>
      <c r="E78" s="264"/>
      <c r="F78" s="265">
        <f>F84</f>
        <v>487517.41000000003</v>
      </c>
      <c r="G78" s="265">
        <f t="shared" ref="G78:H78" si="32">G84</f>
        <v>294885.67000000004</v>
      </c>
      <c r="H78" s="265">
        <f t="shared" si="32"/>
        <v>294885.67000000004</v>
      </c>
    </row>
    <row r="79" spans="1:8" ht="46.8" x14ac:dyDescent="0.3">
      <c r="A79" s="243" t="s">
        <v>336</v>
      </c>
      <c r="B79" s="272" t="s">
        <v>207</v>
      </c>
      <c r="C79" s="267" t="s">
        <v>91</v>
      </c>
      <c r="D79" s="267" t="s">
        <v>335</v>
      </c>
      <c r="E79" s="267"/>
      <c r="F79" s="269">
        <f>F82</f>
        <v>3000</v>
      </c>
      <c r="G79" s="265"/>
      <c r="H79" s="265"/>
    </row>
    <row r="80" spans="1:8" ht="46.8" x14ac:dyDescent="0.3">
      <c r="A80" s="239" t="s">
        <v>498</v>
      </c>
      <c r="B80" s="284" t="s">
        <v>207</v>
      </c>
      <c r="C80" s="264" t="s">
        <v>91</v>
      </c>
      <c r="D80" s="264" t="s">
        <v>451</v>
      </c>
      <c r="E80" s="264"/>
      <c r="F80" s="265">
        <f>F82</f>
        <v>3000</v>
      </c>
      <c r="G80" s="265"/>
      <c r="H80" s="265"/>
    </row>
    <row r="81" spans="1:8" ht="62.4" x14ac:dyDescent="0.3">
      <c r="A81" s="202" t="s">
        <v>341</v>
      </c>
      <c r="B81" s="284" t="s">
        <v>207</v>
      </c>
      <c r="C81" s="264" t="s">
        <v>91</v>
      </c>
      <c r="D81" s="264" t="s">
        <v>337</v>
      </c>
      <c r="E81" s="264"/>
      <c r="F81" s="265">
        <f>F82</f>
        <v>3000</v>
      </c>
      <c r="G81" s="265"/>
      <c r="H81" s="265"/>
    </row>
    <row r="82" spans="1:8" ht="31.2" x14ac:dyDescent="0.3">
      <c r="A82" s="170" t="s">
        <v>260</v>
      </c>
      <c r="B82" s="284" t="s">
        <v>207</v>
      </c>
      <c r="C82" s="264" t="s">
        <v>91</v>
      </c>
      <c r="D82" s="264" t="s">
        <v>337</v>
      </c>
      <c r="E82" s="264" t="s">
        <v>249</v>
      </c>
      <c r="F82" s="265">
        <v>3000</v>
      </c>
      <c r="G82" s="265"/>
      <c r="H82" s="265"/>
    </row>
    <row r="83" spans="1:8" x14ac:dyDescent="0.3">
      <c r="A83" s="204" t="s">
        <v>235</v>
      </c>
      <c r="B83" s="284" t="s">
        <v>207</v>
      </c>
      <c r="C83" s="264" t="s">
        <v>91</v>
      </c>
      <c r="D83" s="264" t="s">
        <v>337</v>
      </c>
      <c r="E83" s="264" t="s">
        <v>380</v>
      </c>
      <c r="F83" s="265">
        <v>3000</v>
      </c>
      <c r="G83" s="265"/>
      <c r="H83" s="265"/>
    </row>
    <row r="84" spans="1:8" ht="29.25" customHeight="1" x14ac:dyDescent="0.3">
      <c r="A84" s="197" t="s">
        <v>92</v>
      </c>
      <c r="B84" s="272" t="s">
        <v>207</v>
      </c>
      <c r="C84" s="267" t="s">
        <v>93</v>
      </c>
      <c r="D84" s="264"/>
      <c r="E84" s="264"/>
      <c r="F84" s="269">
        <f>F85+F120</f>
        <v>487517.41000000003</v>
      </c>
      <c r="G84" s="269">
        <f t="shared" ref="G84:H84" si="33">G85+G120</f>
        <v>294885.67000000004</v>
      </c>
      <c r="H84" s="269">
        <f t="shared" si="33"/>
        <v>294885.67000000004</v>
      </c>
    </row>
    <row r="85" spans="1:8" ht="36" customHeight="1" x14ac:dyDescent="0.3">
      <c r="A85" s="197" t="s">
        <v>499</v>
      </c>
      <c r="B85" s="272" t="s">
        <v>207</v>
      </c>
      <c r="C85" s="267" t="s">
        <v>95</v>
      </c>
      <c r="D85" s="264"/>
      <c r="E85" s="264"/>
      <c r="F85" s="269">
        <f>F86+F109+F115</f>
        <v>486517.41000000003</v>
      </c>
      <c r="G85" s="269">
        <f t="shared" ref="G85:H86" si="34">G86</f>
        <v>293885.67000000004</v>
      </c>
      <c r="H85" s="269">
        <f t="shared" si="34"/>
        <v>293885.67000000004</v>
      </c>
    </row>
    <row r="86" spans="1:8" ht="31.2" x14ac:dyDescent="0.3">
      <c r="A86" s="28" t="s">
        <v>553</v>
      </c>
      <c r="B86" s="272" t="s">
        <v>207</v>
      </c>
      <c r="C86" s="267" t="s">
        <v>95</v>
      </c>
      <c r="D86" s="267" t="s">
        <v>276</v>
      </c>
      <c r="E86" s="267"/>
      <c r="F86" s="269">
        <f>F87+F92</f>
        <v>176238.41</v>
      </c>
      <c r="G86" s="269">
        <f t="shared" si="34"/>
        <v>293885.67000000004</v>
      </c>
      <c r="H86" s="269">
        <f t="shared" si="34"/>
        <v>293885.67000000004</v>
      </c>
    </row>
    <row r="87" spans="1:8" ht="31.5" customHeight="1" x14ac:dyDescent="0.3">
      <c r="A87" s="28" t="s">
        <v>403</v>
      </c>
      <c r="B87" s="272" t="s">
        <v>207</v>
      </c>
      <c r="C87" s="267" t="s">
        <v>95</v>
      </c>
      <c r="D87" s="267" t="s">
        <v>278</v>
      </c>
      <c r="E87" s="267"/>
      <c r="F87" s="269">
        <f>F88</f>
        <v>176238.41</v>
      </c>
      <c r="G87" s="269">
        <f t="shared" ref="G87:H87" si="35">G88+G92</f>
        <v>293885.67000000004</v>
      </c>
      <c r="H87" s="269">
        <f t="shared" si="35"/>
        <v>293885.67000000004</v>
      </c>
    </row>
    <row r="88" spans="1:8" ht="31.2" x14ac:dyDescent="0.3">
      <c r="A88" s="205" t="s">
        <v>404</v>
      </c>
      <c r="B88" s="284" t="s">
        <v>207</v>
      </c>
      <c r="C88" s="264" t="s">
        <v>95</v>
      </c>
      <c r="D88" s="264" t="s">
        <v>405</v>
      </c>
      <c r="E88" s="264"/>
      <c r="F88" s="265">
        <f>F89</f>
        <v>176238.41</v>
      </c>
      <c r="G88" s="265">
        <f t="shared" ref="G88:H88" si="36">G90</f>
        <v>228885.67</v>
      </c>
      <c r="H88" s="265">
        <f t="shared" si="36"/>
        <v>228885.67</v>
      </c>
    </row>
    <row r="89" spans="1:8" ht="62.4" x14ac:dyDescent="0.3">
      <c r="A89" s="202" t="s">
        <v>341</v>
      </c>
      <c r="B89" s="284" t="s">
        <v>207</v>
      </c>
      <c r="C89" s="264" t="s">
        <v>95</v>
      </c>
      <c r="D89" s="264" t="s">
        <v>279</v>
      </c>
      <c r="E89" s="264"/>
      <c r="F89" s="265">
        <f>F90</f>
        <v>176238.41</v>
      </c>
      <c r="G89" s="265">
        <f t="shared" ref="G89:H90" si="37">G90</f>
        <v>228885.67</v>
      </c>
      <c r="H89" s="265">
        <f t="shared" si="37"/>
        <v>228885.67</v>
      </c>
    </row>
    <row r="90" spans="1:8" ht="31.2" x14ac:dyDescent="0.3">
      <c r="A90" s="170" t="s">
        <v>260</v>
      </c>
      <c r="B90" s="284" t="s">
        <v>207</v>
      </c>
      <c r="C90" s="264" t="s">
        <v>95</v>
      </c>
      <c r="D90" s="264" t="s">
        <v>279</v>
      </c>
      <c r="E90" s="264" t="s">
        <v>249</v>
      </c>
      <c r="F90" s="265">
        <f>F91</f>
        <v>176238.41</v>
      </c>
      <c r="G90" s="265">
        <f t="shared" si="37"/>
        <v>228885.67</v>
      </c>
      <c r="H90" s="265">
        <f t="shared" si="37"/>
        <v>228885.67</v>
      </c>
    </row>
    <row r="91" spans="1:8" x14ac:dyDescent="0.3">
      <c r="A91" s="204" t="s">
        <v>235</v>
      </c>
      <c r="B91" s="284" t="s">
        <v>207</v>
      </c>
      <c r="C91" s="264" t="s">
        <v>95</v>
      </c>
      <c r="D91" s="264" t="s">
        <v>279</v>
      </c>
      <c r="E91" s="264" t="s">
        <v>380</v>
      </c>
      <c r="F91" s="265">
        <v>176238.41</v>
      </c>
      <c r="G91" s="265">
        <v>228885.67</v>
      </c>
      <c r="H91" s="265">
        <v>228885.67</v>
      </c>
    </row>
    <row r="92" spans="1:8" ht="31.2" x14ac:dyDescent="0.3">
      <c r="A92" s="239" t="s">
        <v>454</v>
      </c>
      <c r="B92" s="284" t="s">
        <v>207</v>
      </c>
      <c r="C92" s="264" t="s">
        <v>95</v>
      </c>
      <c r="D92" s="264" t="s">
        <v>406</v>
      </c>
      <c r="E92" s="264"/>
      <c r="F92" s="265">
        <f>F94</f>
        <v>0</v>
      </c>
      <c r="G92" s="265">
        <f t="shared" ref="G92:H92" si="38">G94</f>
        <v>65000</v>
      </c>
      <c r="H92" s="265">
        <f t="shared" si="38"/>
        <v>65000</v>
      </c>
    </row>
    <row r="93" spans="1:8" ht="62.4" x14ac:dyDescent="0.3">
      <c r="A93" s="202" t="s">
        <v>341</v>
      </c>
      <c r="B93" s="284" t="s">
        <v>207</v>
      </c>
      <c r="C93" s="264" t="s">
        <v>95</v>
      </c>
      <c r="D93" s="264" t="s">
        <v>281</v>
      </c>
      <c r="E93" s="264"/>
      <c r="F93" s="265">
        <f>F94</f>
        <v>0</v>
      </c>
      <c r="G93" s="265">
        <f t="shared" ref="G93:H94" si="39">G94</f>
        <v>65000</v>
      </c>
      <c r="H93" s="265">
        <f t="shared" si="39"/>
        <v>65000</v>
      </c>
    </row>
    <row r="94" spans="1:8" ht="31.2" x14ac:dyDescent="0.3">
      <c r="A94" s="170" t="s">
        <v>260</v>
      </c>
      <c r="B94" s="284" t="s">
        <v>207</v>
      </c>
      <c r="C94" s="264" t="s">
        <v>95</v>
      </c>
      <c r="D94" s="264" t="s">
        <v>281</v>
      </c>
      <c r="E94" s="264" t="s">
        <v>249</v>
      </c>
      <c r="F94" s="265">
        <f>F95</f>
        <v>0</v>
      </c>
      <c r="G94" s="265">
        <f t="shared" si="39"/>
        <v>65000</v>
      </c>
      <c r="H94" s="265">
        <f t="shared" si="39"/>
        <v>65000</v>
      </c>
    </row>
    <row r="95" spans="1:8" x14ac:dyDescent="0.3">
      <c r="A95" s="204" t="s">
        <v>235</v>
      </c>
      <c r="B95" s="284" t="s">
        <v>207</v>
      </c>
      <c r="C95" s="264" t="s">
        <v>95</v>
      </c>
      <c r="D95" s="264" t="s">
        <v>281</v>
      </c>
      <c r="E95" s="264" t="s">
        <v>380</v>
      </c>
      <c r="F95" s="265">
        <v>0</v>
      </c>
      <c r="G95" s="265">
        <v>65000</v>
      </c>
      <c r="H95" s="265">
        <v>65000</v>
      </c>
    </row>
    <row r="96" spans="1:8" ht="46.8" x14ac:dyDescent="0.3">
      <c r="A96" s="200" t="s">
        <v>455</v>
      </c>
      <c r="B96" s="284" t="s">
        <v>207</v>
      </c>
      <c r="C96" s="264" t="s">
        <v>95</v>
      </c>
      <c r="D96" s="264" t="s">
        <v>456</v>
      </c>
      <c r="E96" s="264"/>
      <c r="F96" s="265">
        <f>F98</f>
        <v>0</v>
      </c>
      <c r="G96" s="265">
        <f t="shared" ref="G96:H96" si="40">G98</f>
        <v>0</v>
      </c>
      <c r="H96" s="265">
        <f t="shared" si="40"/>
        <v>0</v>
      </c>
    </row>
    <row r="97" spans="1:8" ht="62.4" x14ac:dyDescent="0.3">
      <c r="A97" s="202" t="s">
        <v>341</v>
      </c>
      <c r="B97" s="284" t="s">
        <v>207</v>
      </c>
      <c r="C97" s="264" t="s">
        <v>95</v>
      </c>
      <c r="D97" s="264" t="s">
        <v>342</v>
      </c>
      <c r="E97" s="264"/>
      <c r="F97" s="265">
        <f>F98</f>
        <v>0</v>
      </c>
      <c r="G97" s="265">
        <f t="shared" ref="G97:H98" si="41">G98</f>
        <v>0</v>
      </c>
      <c r="H97" s="265">
        <f t="shared" si="41"/>
        <v>0</v>
      </c>
    </row>
    <row r="98" spans="1:8" ht="31.2" x14ac:dyDescent="0.3">
      <c r="A98" s="170" t="s">
        <v>260</v>
      </c>
      <c r="B98" s="284" t="s">
        <v>207</v>
      </c>
      <c r="C98" s="264" t="s">
        <v>95</v>
      </c>
      <c r="D98" s="264" t="s">
        <v>342</v>
      </c>
      <c r="E98" s="264" t="s">
        <v>249</v>
      </c>
      <c r="F98" s="265">
        <f>F99</f>
        <v>0</v>
      </c>
      <c r="G98" s="265">
        <f t="shared" si="41"/>
        <v>0</v>
      </c>
      <c r="H98" s="265">
        <f t="shared" si="41"/>
        <v>0</v>
      </c>
    </row>
    <row r="99" spans="1:8" x14ac:dyDescent="0.3">
      <c r="A99" s="204" t="s">
        <v>235</v>
      </c>
      <c r="B99" s="284" t="s">
        <v>207</v>
      </c>
      <c r="C99" s="264" t="s">
        <v>95</v>
      </c>
      <c r="D99" s="264" t="s">
        <v>342</v>
      </c>
      <c r="E99" s="264" t="s">
        <v>380</v>
      </c>
      <c r="F99" s="265">
        <v>0</v>
      </c>
      <c r="G99" s="265">
        <v>0</v>
      </c>
      <c r="H99" s="265">
        <v>0</v>
      </c>
    </row>
    <row r="100" spans="1:8" ht="31.2" hidden="1" x14ac:dyDescent="0.3">
      <c r="A100" s="28" t="s">
        <v>282</v>
      </c>
      <c r="B100" s="272" t="s">
        <v>207</v>
      </c>
      <c r="C100" s="267" t="s">
        <v>95</v>
      </c>
      <c r="D100" s="267" t="s">
        <v>283</v>
      </c>
      <c r="E100" s="267"/>
      <c r="F100" s="269">
        <f>F103</f>
        <v>0</v>
      </c>
      <c r="G100" s="269">
        <f t="shared" ref="G100:H100" si="42">G103</f>
        <v>0</v>
      </c>
      <c r="H100" s="269">
        <f t="shared" si="42"/>
        <v>0</v>
      </c>
    </row>
    <row r="101" spans="1:8" ht="46.8" hidden="1" x14ac:dyDescent="0.3">
      <c r="A101" s="205" t="s">
        <v>407</v>
      </c>
      <c r="B101" s="272" t="s">
        <v>207</v>
      </c>
      <c r="C101" s="264" t="s">
        <v>95</v>
      </c>
      <c r="D101" s="264" t="s">
        <v>408</v>
      </c>
      <c r="E101" s="264"/>
      <c r="F101" s="265">
        <f>F103</f>
        <v>0</v>
      </c>
      <c r="G101" s="265">
        <f t="shared" ref="G101:H101" si="43">G103</f>
        <v>0</v>
      </c>
      <c r="H101" s="265">
        <f t="shared" si="43"/>
        <v>0</v>
      </c>
    </row>
    <row r="102" spans="1:8" ht="62.4" hidden="1" x14ac:dyDescent="0.3">
      <c r="A102" s="202" t="s">
        <v>341</v>
      </c>
      <c r="B102" s="272" t="s">
        <v>207</v>
      </c>
      <c r="C102" s="264" t="s">
        <v>95</v>
      </c>
      <c r="D102" s="264" t="s">
        <v>284</v>
      </c>
      <c r="E102" s="264"/>
      <c r="F102" s="265">
        <f>F103</f>
        <v>0</v>
      </c>
      <c r="G102" s="265">
        <f t="shared" ref="G102:H103" si="44">G103</f>
        <v>0</v>
      </c>
      <c r="H102" s="265">
        <f t="shared" si="44"/>
        <v>0</v>
      </c>
    </row>
    <row r="103" spans="1:8" ht="31.2" hidden="1" x14ac:dyDescent="0.3">
      <c r="A103" s="170" t="s">
        <v>260</v>
      </c>
      <c r="B103" s="272" t="s">
        <v>207</v>
      </c>
      <c r="C103" s="264" t="s">
        <v>95</v>
      </c>
      <c r="D103" s="264" t="s">
        <v>284</v>
      </c>
      <c r="E103" s="264" t="s">
        <v>249</v>
      </c>
      <c r="F103" s="265">
        <f>F104</f>
        <v>0</v>
      </c>
      <c r="G103" s="265">
        <f t="shared" si="44"/>
        <v>0</v>
      </c>
      <c r="H103" s="265">
        <f t="shared" si="44"/>
        <v>0</v>
      </c>
    </row>
    <row r="104" spans="1:8" ht="31.2" hidden="1" x14ac:dyDescent="0.3">
      <c r="A104" s="204" t="s">
        <v>379</v>
      </c>
      <c r="B104" s="272" t="s">
        <v>207</v>
      </c>
      <c r="C104" s="264" t="s">
        <v>95</v>
      </c>
      <c r="D104" s="264" t="s">
        <v>284</v>
      </c>
      <c r="E104" s="264" t="s">
        <v>380</v>
      </c>
      <c r="F104" s="265"/>
      <c r="G104" s="265"/>
      <c r="H104" s="265"/>
    </row>
    <row r="105" spans="1:8" ht="31.2" hidden="1" x14ac:dyDescent="0.3">
      <c r="A105" s="28" t="s">
        <v>409</v>
      </c>
      <c r="B105" s="272" t="s">
        <v>207</v>
      </c>
      <c r="C105" s="267" t="s">
        <v>95</v>
      </c>
      <c r="D105" s="267" t="s">
        <v>286</v>
      </c>
      <c r="E105" s="267"/>
      <c r="F105" s="269">
        <f>F108</f>
        <v>1000</v>
      </c>
      <c r="G105" s="269">
        <f t="shared" ref="G105:H105" si="45">G108</f>
        <v>1000</v>
      </c>
      <c r="H105" s="269">
        <f t="shared" si="45"/>
        <v>1000</v>
      </c>
    </row>
    <row r="106" spans="1:8" ht="31.2" hidden="1" x14ac:dyDescent="0.3">
      <c r="A106" s="22" t="s">
        <v>410</v>
      </c>
      <c r="B106" s="272" t="s">
        <v>207</v>
      </c>
      <c r="C106" s="264" t="s">
        <v>95</v>
      </c>
      <c r="D106" s="264" t="s">
        <v>411</v>
      </c>
      <c r="E106" s="264"/>
      <c r="F106" s="265">
        <f>F108</f>
        <v>1000</v>
      </c>
      <c r="G106" s="265">
        <f t="shared" ref="G106:H106" si="46">G108</f>
        <v>1000</v>
      </c>
      <c r="H106" s="265">
        <f t="shared" si="46"/>
        <v>1000</v>
      </c>
    </row>
    <row r="107" spans="1:8" ht="62.4" hidden="1" x14ac:dyDescent="0.3">
      <c r="A107" s="202" t="s">
        <v>341</v>
      </c>
      <c r="B107" s="272" t="s">
        <v>207</v>
      </c>
      <c r="C107" s="264" t="s">
        <v>95</v>
      </c>
      <c r="D107" s="264" t="s">
        <v>287</v>
      </c>
      <c r="E107" s="264"/>
      <c r="F107" s="265">
        <f>F108</f>
        <v>1000</v>
      </c>
      <c r="G107" s="265">
        <f t="shared" ref="G107:H120" si="47">G108</f>
        <v>1000</v>
      </c>
      <c r="H107" s="265">
        <f t="shared" si="47"/>
        <v>1000</v>
      </c>
    </row>
    <row r="108" spans="1:8" ht="31.2" hidden="1" x14ac:dyDescent="0.3">
      <c r="A108" s="170" t="s">
        <v>260</v>
      </c>
      <c r="B108" s="272" t="s">
        <v>207</v>
      </c>
      <c r="C108" s="264" t="s">
        <v>95</v>
      </c>
      <c r="D108" s="264" t="s">
        <v>287</v>
      </c>
      <c r="E108" s="264" t="s">
        <v>249</v>
      </c>
      <c r="F108" s="265">
        <f>F120</f>
        <v>1000</v>
      </c>
      <c r="G108" s="265">
        <f>G120</f>
        <v>1000</v>
      </c>
      <c r="H108" s="265">
        <f>H120</f>
        <v>1000</v>
      </c>
    </row>
    <row r="109" spans="1:8" ht="31.2" x14ac:dyDescent="0.3">
      <c r="A109" s="292" t="s">
        <v>263</v>
      </c>
      <c r="B109" s="272" t="s">
        <v>207</v>
      </c>
      <c r="C109" s="267" t="s">
        <v>95</v>
      </c>
      <c r="D109" s="267" t="s">
        <v>387</v>
      </c>
      <c r="E109" s="264"/>
      <c r="F109" s="269">
        <f>F110</f>
        <v>1000</v>
      </c>
      <c r="G109" s="265"/>
      <c r="H109" s="265"/>
    </row>
    <row r="110" spans="1:8" ht="31.2" x14ac:dyDescent="0.3">
      <c r="A110" s="197" t="s">
        <v>340</v>
      </c>
      <c r="B110" s="272" t="s">
        <v>207</v>
      </c>
      <c r="C110" s="267" t="s">
        <v>95</v>
      </c>
      <c r="D110" s="267" t="s">
        <v>338</v>
      </c>
      <c r="E110" s="267"/>
      <c r="F110" s="269">
        <f>F113</f>
        <v>1000</v>
      </c>
      <c r="G110" s="265"/>
      <c r="H110" s="265"/>
    </row>
    <row r="111" spans="1:8" ht="62.4" x14ac:dyDescent="0.3">
      <c r="A111" s="268" t="s">
        <v>453</v>
      </c>
      <c r="B111" s="284" t="s">
        <v>207</v>
      </c>
      <c r="C111" s="264" t="s">
        <v>95</v>
      </c>
      <c r="D111" s="264" t="s">
        <v>452</v>
      </c>
      <c r="E111" s="264"/>
      <c r="F111" s="265">
        <f>F113</f>
        <v>1000</v>
      </c>
      <c r="G111" s="265"/>
      <c r="H111" s="265"/>
    </row>
    <row r="112" spans="1:8" ht="62.4" x14ac:dyDescent="0.3">
      <c r="A112" s="202" t="s">
        <v>341</v>
      </c>
      <c r="B112" s="284" t="s">
        <v>207</v>
      </c>
      <c r="C112" s="264" t="s">
        <v>95</v>
      </c>
      <c r="D112" s="264" t="s">
        <v>339</v>
      </c>
      <c r="E112" s="264"/>
      <c r="F112" s="265">
        <f>F113</f>
        <v>1000</v>
      </c>
      <c r="G112" s="265"/>
      <c r="H112" s="265"/>
    </row>
    <row r="113" spans="1:8" ht="31.2" x14ac:dyDescent="0.3">
      <c r="A113" s="170" t="s">
        <v>260</v>
      </c>
      <c r="B113" s="284" t="s">
        <v>207</v>
      </c>
      <c r="C113" s="264" t="s">
        <v>95</v>
      </c>
      <c r="D113" s="264" t="s">
        <v>339</v>
      </c>
      <c r="E113" s="264" t="s">
        <v>249</v>
      </c>
      <c r="F113" s="265">
        <f>F114</f>
        <v>1000</v>
      </c>
      <c r="G113" s="265"/>
      <c r="H113" s="265"/>
    </row>
    <row r="114" spans="1:8" x14ac:dyDescent="0.3">
      <c r="A114" s="204" t="s">
        <v>235</v>
      </c>
      <c r="B114" s="284" t="s">
        <v>207</v>
      </c>
      <c r="C114" s="264" t="s">
        <v>95</v>
      </c>
      <c r="D114" s="264" t="s">
        <v>339</v>
      </c>
      <c r="E114" s="264" t="s">
        <v>380</v>
      </c>
      <c r="F114" s="265">
        <v>1000</v>
      </c>
      <c r="G114" s="265"/>
      <c r="H114" s="265"/>
    </row>
    <row r="115" spans="1:8" ht="46.8" x14ac:dyDescent="0.3">
      <c r="A115" s="304" t="s">
        <v>242</v>
      </c>
      <c r="B115" s="305" t="s">
        <v>207</v>
      </c>
      <c r="C115" s="305" t="s">
        <v>95</v>
      </c>
      <c r="D115" s="305" t="s">
        <v>484</v>
      </c>
      <c r="E115" s="299"/>
      <c r="F115" s="306">
        <f>F116</f>
        <v>309279</v>
      </c>
      <c r="G115" s="265"/>
      <c r="H115" s="265"/>
    </row>
    <row r="116" spans="1:8" ht="46.8" x14ac:dyDescent="0.3">
      <c r="A116" s="304" t="s">
        <v>243</v>
      </c>
      <c r="B116" s="305" t="s">
        <v>207</v>
      </c>
      <c r="C116" s="305" t="s">
        <v>95</v>
      </c>
      <c r="D116" s="305" t="s">
        <v>483</v>
      </c>
      <c r="E116" s="299"/>
      <c r="F116" s="306">
        <f>F119</f>
        <v>309279</v>
      </c>
      <c r="G116" s="265"/>
      <c r="H116" s="265"/>
    </row>
    <row r="117" spans="1:8" ht="31.2" x14ac:dyDescent="0.3">
      <c r="A117" s="301" t="s">
        <v>428</v>
      </c>
      <c r="B117" s="203" t="s">
        <v>207</v>
      </c>
      <c r="C117" s="299" t="s">
        <v>95</v>
      </c>
      <c r="D117" s="299" t="s">
        <v>245</v>
      </c>
      <c r="E117" s="299"/>
      <c r="F117" s="300">
        <v>309279</v>
      </c>
      <c r="G117" s="265"/>
      <c r="H117" s="265"/>
    </row>
    <row r="118" spans="1:8" ht="31.2" x14ac:dyDescent="0.3">
      <c r="A118" s="301" t="s">
        <v>246</v>
      </c>
      <c r="B118" s="203" t="s">
        <v>207</v>
      </c>
      <c r="C118" s="299" t="s">
        <v>95</v>
      </c>
      <c r="D118" s="299" t="s">
        <v>245</v>
      </c>
      <c r="E118" s="299" t="s">
        <v>249</v>
      </c>
      <c r="F118" s="300">
        <v>309279</v>
      </c>
      <c r="G118" s="265"/>
      <c r="H118" s="265"/>
    </row>
    <row r="119" spans="1:8" x14ac:dyDescent="0.3">
      <c r="A119" s="301" t="s">
        <v>235</v>
      </c>
      <c r="B119" s="298" t="s">
        <v>207</v>
      </c>
      <c r="C119" s="299" t="s">
        <v>95</v>
      </c>
      <c r="D119" s="299" t="s">
        <v>245</v>
      </c>
      <c r="E119" s="299" t="s">
        <v>380</v>
      </c>
      <c r="F119" s="300">
        <v>309279</v>
      </c>
      <c r="G119" s="265"/>
      <c r="H119" s="265"/>
    </row>
    <row r="120" spans="1:8" ht="37.5" customHeight="1" x14ac:dyDescent="0.3">
      <c r="A120" s="270" t="s">
        <v>457</v>
      </c>
      <c r="B120" s="272" t="s">
        <v>207</v>
      </c>
      <c r="C120" s="264" t="s">
        <v>236</v>
      </c>
      <c r="D120" s="264"/>
      <c r="E120" s="264"/>
      <c r="F120" s="269">
        <f>F121</f>
        <v>1000</v>
      </c>
      <c r="G120" s="269">
        <f t="shared" si="47"/>
        <v>1000</v>
      </c>
      <c r="H120" s="269">
        <f t="shared" si="47"/>
        <v>1000</v>
      </c>
    </row>
    <row r="121" spans="1:8" ht="31.2" x14ac:dyDescent="0.3">
      <c r="A121" s="28" t="s">
        <v>412</v>
      </c>
      <c r="B121" s="272" t="s">
        <v>207</v>
      </c>
      <c r="C121" s="267" t="s">
        <v>236</v>
      </c>
      <c r="D121" s="267" t="s">
        <v>289</v>
      </c>
      <c r="E121" s="267" t="s">
        <v>316</v>
      </c>
      <c r="F121" s="269">
        <f>F124</f>
        <v>1000</v>
      </c>
      <c r="G121" s="269">
        <f t="shared" ref="G121:H121" si="48">G124</f>
        <v>1000</v>
      </c>
      <c r="H121" s="269">
        <f t="shared" si="48"/>
        <v>1000</v>
      </c>
    </row>
    <row r="122" spans="1:8" ht="46.8" x14ac:dyDescent="0.3">
      <c r="A122" s="282" t="s">
        <v>458</v>
      </c>
      <c r="B122" s="284" t="s">
        <v>207</v>
      </c>
      <c r="C122" s="264" t="s">
        <v>236</v>
      </c>
      <c r="D122" s="264" t="s">
        <v>486</v>
      </c>
      <c r="E122" s="264"/>
      <c r="F122" s="265">
        <f>F123</f>
        <v>1000</v>
      </c>
      <c r="G122" s="265">
        <f t="shared" ref="G122:H124" si="49">G123</f>
        <v>1000</v>
      </c>
      <c r="H122" s="265">
        <f t="shared" si="49"/>
        <v>1000</v>
      </c>
    </row>
    <row r="123" spans="1:8" ht="62.4" x14ac:dyDescent="0.3">
      <c r="A123" s="202" t="s">
        <v>341</v>
      </c>
      <c r="B123" s="284" t="s">
        <v>207</v>
      </c>
      <c r="C123" s="264" t="s">
        <v>236</v>
      </c>
      <c r="D123" s="264" t="s">
        <v>485</v>
      </c>
      <c r="E123" s="264"/>
      <c r="F123" s="265">
        <f>F124</f>
        <v>1000</v>
      </c>
      <c r="G123" s="265">
        <f t="shared" si="49"/>
        <v>1000</v>
      </c>
      <c r="H123" s="265">
        <f t="shared" si="49"/>
        <v>1000</v>
      </c>
    </row>
    <row r="124" spans="1:8" ht="31.2" x14ac:dyDescent="0.3">
      <c r="A124" s="170" t="s">
        <v>260</v>
      </c>
      <c r="B124" s="284" t="s">
        <v>207</v>
      </c>
      <c r="C124" s="264" t="s">
        <v>236</v>
      </c>
      <c r="D124" s="264" t="s">
        <v>485</v>
      </c>
      <c r="E124" s="264" t="s">
        <v>249</v>
      </c>
      <c r="F124" s="265">
        <f>F125</f>
        <v>1000</v>
      </c>
      <c r="G124" s="265">
        <f t="shared" si="49"/>
        <v>1000</v>
      </c>
      <c r="H124" s="265">
        <f t="shared" si="49"/>
        <v>1000</v>
      </c>
    </row>
    <row r="125" spans="1:8" s="111" customFormat="1" x14ac:dyDescent="0.3">
      <c r="A125" s="204" t="s">
        <v>448</v>
      </c>
      <c r="B125" s="284" t="s">
        <v>207</v>
      </c>
      <c r="C125" s="264" t="s">
        <v>236</v>
      </c>
      <c r="D125" s="264" t="s">
        <v>485</v>
      </c>
      <c r="E125" s="264" t="s">
        <v>380</v>
      </c>
      <c r="F125" s="265">
        <v>1000</v>
      </c>
      <c r="G125" s="265">
        <v>1000</v>
      </c>
      <c r="H125" s="265">
        <v>1000</v>
      </c>
    </row>
    <row r="126" spans="1:8" s="111" customFormat="1" ht="35.25" customHeight="1" x14ac:dyDescent="0.3">
      <c r="A126" s="197" t="s">
        <v>96</v>
      </c>
      <c r="B126" s="272" t="s">
        <v>207</v>
      </c>
      <c r="C126" s="267" t="s">
        <v>97</v>
      </c>
      <c r="D126" s="264"/>
      <c r="E126" s="264"/>
      <c r="F126" s="269">
        <f>F127</f>
        <v>2000</v>
      </c>
      <c r="G126" s="269" t="e">
        <f t="shared" ref="G126:H127" si="50">G127</f>
        <v>#REF!</v>
      </c>
      <c r="H126" s="269" t="e">
        <f t="shared" si="50"/>
        <v>#REF!</v>
      </c>
    </row>
    <row r="127" spans="1:8" s="111" customFormat="1" ht="25.5" customHeight="1" x14ac:dyDescent="0.3">
      <c r="A127" s="197" t="s">
        <v>105</v>
      </c>
      <c r="B127" s="272" t="s">
        <v>207</v>
      </c>
      <c r="C127" s="267" t="s">
        <v>106</v>
      </c>
      <c r="D127" s="264"/>
      <c r="E127" s="264"/>
      <c r="F127" s="269">
        <f>F128</f>
        <v>2000</v>
      </c>
      <c r="G127" s="269" t="e">
        <f t="shared" si="50"/>
        <v>#REF!</v>
      </c>
      <c r="H127" s="269" t="e">
        <f t="shared" si="50"/>
        <v>#REF!</v>
      </c>
    </row>
    <row r="128" spans="1:8" s="101" customFormat="1" ht="34.5" customHeight="1" x14ac:dyDescent="0.3">
      <c r="A128" s="240" t="s">
        <v>413</v>
      </c>
      <c r="B128" s="272" t="s">
        <v>207</v>
      </c>
      <c r="C128" s="267" t="s">
        <v>106</v>
      </c>
      <c r="D128" s="267" t="s">
        <v>290</v>
      </c>
      <c r="E128" s="267" t="s">
        <v>316</v>
      </c>
      <c r="F128" s="269">
        <f>F138</f>
        <v>2000</v>
      </c>
      <c r="G128" s="269" t="e">
        <f t="shared" ref="G128:H128" si="51">G138+G166</f>
        <v>#REF!</v>
      </c>
      <c r="H128" s="269" t="e">
        <f t="shared" si="51"/>
        <v>#REF!</v>
      </c>
    </row>
    <row r="129" spans="1:8" s="101" customFormat="1" ht="31.2" hidden="1" x14ac:dyDescent="0.3">
      <c r="A129" s="242" t="s">
        <v>291</v>
      </c>
      <c r="B129" s="272" t="s">
        <v>207</v>
      </c>
      <c r="C129" s="267" t="s">
        <v>294</v>
      </c>
      <c r="D129" s="267" t="s">
        <v>292</v>
      </c>
      <c r="E129" s="267"/>
      <c r="F129" s="269">
        <f>F132</f>
        <v>0</v>
      </c>
      <c r="G129" s="269">
        <f t="shared" ref="G129:H129" si="52">G132</f>
        <v>0</v>
      </c>
      <c r="H129" s="269">
        <f t="shared" si="52"/>
        <v>0</v>
      </c>
    </row>
    <row r="130" spans="1:8" ht="93.6" hidden="1" x14ac:dyDescent="0.3">
      <c r="A130" s="205" t="s">
        <v>414</v>
      </c>
      <c r="B130" s="272" t="s">
        <v>207</v>
      </c>
      <c r="C130" s="264" t="s">
        <v>294</v>
      </c>
      <c r="D130" s="264" t="s">
        <v>415</v>
      </c>
      <c r="E130" s="264"/>
      <c r="F130" s="265">
        <f>F131</f>
        <v>0</v>
      </c>
      <c r="G130" s="265">
        <f t="shared" ref="G130:H132" si="53">G131</f>
        <v>0</v>
      </c>
      <c r="H130" s="265">
        <f t="shared" si="53"/>
        <v>0</v>
      </c>
    </row>
    <row r="131" spans="1:8" ht="62.4" hidden="1" x14ac:dyDescent="0.3">
      <c r="A131" s="202" t="s">
        <v>341</v>
      </c>
      <c r="B131" s="272" t="s">
        <v>207</v>
      </c>
      <c r="C131" s="264" t="s">
        <v>294</v>
      </c>
      <c r="D131" s="264" t="s">
        <v>293</v>
      </c>
      <c r="E131" s="264"/>
      <c r="F131" s="265">
        <f>F132</f>
        <v>0</v>
      </c>
      <c r="G131" s="265">
        <f t="shared" si="53"/>
        <v>0</v>
      </c>
      <c r="H131" s="265">
        <f t="shared" si="53"/>
        <v>0</v>
      </c>
    </row>
    <row r="132" spans="1:8" ht="31.2" hidden="1" x14ac:dyDescent="0.3">
      <c r="A132" s="170" t="s">
        <v>260</v>
      </c>
      <c r="B132" s="272" t="s">
        <v>207</v>
      </c>
      <c r="C132" s="264" t="s">
        <v>294</v>
      </c>
      <c r="D132" s="264" t="s">
        <v>293</v>
      </c>
      <c r="E132" s="264" t="s">
        <v>249</v>
      </c>
      <c r="F132" s="265">
        <f>F133</f>
        <v>0</v>
      </c>
      <c r="G132" s="265">
        <f t="shared" si="53"/>
        <v>0</v>
      </c>
      <c r="H132" s="265">
        <f t="shared" si="53"/>
        <v>0</v>
      </c>
    </row>
    <row r="133" spans="1:8" ht="46.8" hidden="1" x14ac:dyDescent="0.3">
      <c r="A133" s="204" t="s">
        <v>416</v>
      </c>
      <c r="B133" s="272" t="s">
        <v>207</v>
      </c>
      <c r="C133" s="264" t="s">
        <v>294</v>
      </c>
      <c r="D133" s="264" t="s">
        <v>293</v>
      </c>
      <c r="E133" s="264" t="s">
        <v>417</v>
      </c>
      <c r="F133" s="265"/>
      <c r="G133" s="265"/>
      <c r="H133" s="265"/>
    </row>
    <row r="134" spans="1:8" ht="31.2" hidden="1" x14ac:dyDescent="0.3">
      <c r="A134" s="242" t="s">
        <v>418</v>
      </c>
      <c r="B134" s="272" t="s">
        <v>207</v>
      </c>
      <c r="C134" s="267" t="s">
        <v>106</v>
      </c>
      <c r="D134" s="267" t="s">
        <v>419</v>
      </c>
      <c r="E134" s="267"/>
      <c r="F134" s="269" t="e">
        <f>F137</f>
        <v>#REF!</v>
      </c>
      <c r="G134" s="269" t="e">
        <f t="shared" ref="G134:H134" si="54">G137</f>
        <v>#REF!</v>
      </c>
      <c r="H134" s="269" t="e">
        <f t="shared" si="54"/>
        <v>#REF!</v>
      </c>
    </row>
    <row r="135" spans="1:8" ht="31.2" hidden="1" x14ac:dyDescent="0.3">
      <c r="A135" s="205" t="s">
        <v>420</v>
      </c>
      <c r="B135" s="272" t="s">
        <v>207</v>
      </c>
      <c r="C135" s="264" t="s">
        <v>106</v>
      </c>
      <c r="D135" s="264" t="s">
        <v>421</v>
      </c>
      <c r="E135" s="264"/>
      <c r="F135" s="265" t="e">
        <f>F136</f>
        <v>#REF!</v>
      </c>
      <c r="G135" s="265" t="e">
        <f t="shared" ref="G135:H136" si="55">G136</f>
        <v>#REF!</v>
      </c>
      <c r="H135" s="265" t="e">
        <f t="shared" si="55"/>
        <v>#REF!</v>
      </c>
    </row>
    <row r="136" spans="1:8" ht="62.4" hidden="1" x14ac:dyDescent="0.3">
      <c r="A136" s="202" t="s">
        <v>341</v>
      </c>
      <c r="B136" s="272" t="s">
        <v>207</v>
      </c>
      <c r="C136" s="264" t="s">
        <v>106</v>
      </c>
      <c r="D136" s="264" t="s">
        <v>422</v>
      </c>
      <c r="E136" s="264"/>
      <c r="F136" s="265" t="e">
        <f>F137</f>
        <v>#REF!</v>
      </c>
      <c r="G136" s="265" t="e">
        <f t="shared" si="55"/>
        <v>#REF!</v>
      </c>
      <c r="H136" s="265" t="e">
        <f t="shared" si="55"/>
        <v>#REF!</v>
      </c>
    </row>
    <row r="137" spans="1:8" ht="31.2" hidden="1" x14ac:dyDescent="0.3">
      <c r="A137" s="170" t="s">
        <v>260</v>
      </c>
      <c r="B137" s="272" t="s">
        <v>207</v>
      </c>
      <c r="C137" s="264" t="s">
        <v>106</v>
      </c>
      <c r="D137" s="264" t="s">
        <v>422</v>
      </c>
      <c r="E137" s="264" t="s">
        <v>249</v>
      </c>
      <c r="F137" s="265" t="e">
        <f>#REF!</f>
        <v>#REF!</v>
      </c>
      <c r="G137" s="265" t="e">
        <f>#REF!</f>
        <v>#REF!</v>
      </c>
      <c r="H137" s="265" t="e">
        <f>#REF!</f>
        <v>#REF!</v>
      </c>
    </row>
    <row r="138" spans="1:8" x14ac:dyDescent="0.3">
      <c r="A138" s="242" t="s">
        <v>459</v>
      </c>
      <c r="B138" s="272" t="s">
        <v>207</v>
      </c>
      <c r="C138" s="267" t="s">
        <v>106</v>
      </c>
      <c r="D138" s="267" t="s">
        <v>295</v>
      </c>
      <c r="E138" s="267"/>
      <c r="F138" s="269">
        <f>F148+F152+F156+F160</f>
        <v>2000</v>
      </c>
      <c r="G138" s="269">
        <f t="shared" ref="G138:H138" si="56">G148+G152+G156+G160</f>
        <v>66000</v>
      </c>
      <c r="H138" s="269">
        <f t="shared" si="56"/>
        <v>66000</v>
      </c>
    </row>
    <row r="139" spans="1:8" ht="31.2" hidden="1" x14ac:dyDescent="0.3">
      <c r="A139" s="170" t="s">
        <v>423</v>
      </c>
      <c r="B139" s="272" t="s">
        <v>207</v>
      </c>
      <c r="C139" s="264" t="s">
        <v>106</v>
      </c>
      <c r="D139" s="264" t="s">
        <v>424</v>
      </c>
      <c r="E139" s="264"/>
      <c r="F139" s="265">
        <f>F140+F143+F145</f>
        <v>0</v>
      </c>
      <c r="G139" s="265">
        <f t="shared" ref="G139:H139" si="57">G140+G143+G145</f>
        <v>0</v>
      </c>
      <c r="H139" s="265">
        <f t="shared" si="57"/>
        <v>0</v>
      </c>
    </row>
    <row r="140" spans="1:8" ht="31.2" hidden="1" x14ac:dyDescent="0.3">
      <c r="A140" s="170" t="s">
        <v>391</v>
      </c>
      <c r="B140" s="272" t="s">
        <v>207</v>
      </c>
      <c r="C140" s="264" t="s">
        <v>106</v>
      </c>
      <c r="D140" s="264" t="s">
        <v>425</v>
      </c>
      <c r="E140" s="264" t="s">
        <v>248</v>
      </c>
      <c r="F140" s="265">
        <f>F141+F142</f>
        <v>0</v>
      </c>
      <c r="G140" s="265">
        <f t="shared" ref="G140:H140" si="58">G141+G142</f>
        <v>0</v>
      </c>
      <c r="H140" s="265">
        <f t="shared" si="58"/>
        <v>0</v>
      </c>
    </row>
    <row r="141" spans="1:8" hidden="1" x14ac:dyDescent="0.3">
      <c r="A141" s="204" t="s">
        <v>393</v>
      </c>
      <c r="B141" s="272" t="s">
        <v>207</v>
      </c>
      <c r="C141" s="264" t="s">
        <v>106</v>
      </c>
      <c r="D141" s="264" t="s">
        <v>426</v>
      </c>
      <c r="E141" s="264" t="s">
        <v>394</v>
      </c>
      <c r="F141" s="265"/>
      <c r="G141" s="265"/>
      <c r="H141" s="265"/>
    </row>
    <row r="142" spans="1:8" ht="62.4" hidden="1" x14ac:dyDescent="0.3">
      <c r="A142" s="204" t="s">
        <v>395</v>
      </c>
      <c r="B142" s="272" t="s">
        <v>207</v>
      </c>
      <c r="C142" s="264" t="s">
        <v>106</v>
      </c>
      <c r="D142" s="264" t="s">
        <v>426</v>
      </c>
      <c r="E142" s="264" t="s">
        <v>396</v>
      </c>
      <c r="F142" s="265"/>
      <c r="G142" s="265"/>
      <c r="H142" s="265"/>
    </row>
    <row r="143" spans="1:8" ht="31.2" hidden="1" x14ac:dyDescent="0.3">
      <c r="A143" s="170" t="s">
        <v>260</v>
      </c>
      <c r="B143" s="272" t="s">
        <v>207</v>
      </c>
      <c r="C143" s="264" t="s">
        <v>106</v>
      </c>
      <c r="D143" s="264" t="s">
        <v>427</v>
      </c>
      <c r="E143" s="264" t="s">
        <v>249</v>
      </c>
      <c r="F143" s="265">
        <f>F144</f>
        <v>0</v>
      </c>
      <c r="G143" s="265">
        <f t="shared" ref="G143:H143" si="59">G144</f>
        <v>0</v>
      </c>
      <c r="H143" s="265">
        <f t="shared" si="59"/>
        <v>0</v>
      </c>
    </row>
    <row r="144" spans="1:8" ht="31.2" hidden="1" x14ac:dyDescent="0.3">
      <c r="A144" s="204" t="s">
        <v>379</v>
      </c>
      <c r="B144" s="272" t="s">
        <v>207</v>
      </c>
      <c r="C144" s="264" t="s">
        <v>106</v>
      </c>
      <c r="D144" s="264" t="s">
        <v>427</v>
      </c>
      <c r="E144" s="264" t="s">
        <v>380</v>
      </c>
      <c r="F144" s="265"/>
      <c r="G144" s="265"/>
      <c r="H144" s="265"/>
    </row>
    <row r="145" spans="1:8" hidden="1" x14ac:dyDescent="0.3">
      <c r="A145" s="170" t="s">
        <v>261</v>
      </c>
      <c r="B145" s="272" t="s">
        <v>207</v>
      </c>
      <c r="C145" s="264" t="s">
        <v>106</v>
      </c>
      <c r="D145" s="264" t="s">
        <v>427</v>
      </c>
      <c r="E145" s="264" t="s">
        <v>381</v>
      </c>
      <c r="F145" s="265">
        <f>F146+F147</f>
        <v>0</v>
      </c>
      <c r="G145" s="265">
        <f t="shared" ref="G145:H145" si="60">G146+G147</f>
        <v>0</v>
      </c>
      <c r="H145" s="265">
        <f t="shared" si="60"/>
        <v>0</v>
      </c>
    </row>
    <row r="146" spans="1:8" hidden="1" x14ac:dyDescent="0.3">
      <c r="A146" s="204" t="s">
        <v>382</v>
      </c>
      <c r="B146" s="272" t="s">
        <v>207</v>
      </c>
      <c r="C146" s="264" t="s">
        <v>106</v>
      </c>
      <c r="D146" s="264" t="s">
        <v>427</v>
      </c>
      <c r="E146" s="264" t="s">
        <v>383</v>
      </c>
      <c r="F146" s="281"/>
      <c r="G146" s="281"/>
      <c r="H146" s="281"/>
    </row>
    <row r="147" spans="1:8" hidden="1" x14ac:dyDescent="0.3">
      <c r="A147" s="204" t="s">
        <v>228</v>
      </c>
      <c r="B147" s="272" t="s">
        <v>207</v>
      </c>
      <c r="C147" s="264" t="s">
        <v>106</v>
      </c>
      <c r="D147" s="264" t="s">
        <v>427</v>
      </c>
      <c r="E147" s="264" t="s">
        <v>384</v>
      </c>
      <c r="F147" s="281"/>
      <c r="G147" s="281"/>
      <c r="H147" s="281"/>
    </row>
    <row r="148" spans="1:8" ht="31.2" x14ac:dyDescent="0.3">
      <c r="A148" s="268" t="s">
        <v>460</v>
      </c>
      <c r="B148" s="272" t="s">
        <v>207</v>
      </c>
      <c r="C148" s="267" t="s">
        <v>106</v>
      </c>
      <c r="D148" s="264" t="s">
        <v>424</v>
      </c>
      <c r="E148" s="264"/>
      <c r="F148" s="265">
        <f>F149</f>
        <v>2000</v>
      </c>
      <c r="G148" s="265">
        <f t="shared" ref="G148:H150" si="61">G149</f>
        <v>55000</v>
      </c>
      <c r="H148" s="265">
        <f t="shared" si="61"/>
        <v>55000</v>
      </c>
    </row>
    <row r="149" spans="1:8" ht="62.4" x14ac:dyDescent="0.3">
      <c r="A149" s="202" t="s">
        <v>341</v>
      </c>
      <c r="B149" s="272" t="s">
        <v>207</v>
      </c>
      <c r="C149" s="267" t="s">
        <v>106</v>
      </c>
      <c r="D149" s="264" t="s">
        <v>344</v>
      </c>
      <c r="E149" s="264"/>
      <c r="F149" s="265">
        <f>F150</f>
        <v>2000</v>
      </c>
      <c r="G149" s="265">
        <f t="shared" si="61"/>
        <v>55000</v>
      </c>
      <c r="H149" s="265">
        <f t="shared" si="61"/>
        <v>55000</v>
      </c>
    </row>
    <row r="150" spans="1:8" ht="31.2" x14ac:dyDescent="0.3">
      <c r="A150" s="170" t="s">
        <v>260</v>
      </c>
      <c r="B150" s="272" t="s">
        <v>207</v>
      </c>
      <c r="C150" s="267" t="s">
        <v>106</v>
      </c>
      <c r="D150" s="264" t="s">
        <v>344</v>
      </c>
      <c r="E150" s="264" t="s">
        <v>249</v>
      </c>
      <c r="F150" s="265">
        <v>2000</v>
      </c>
      <c r="G150" s="265">
        <f t="shared" si="61"/>
        <v>55000</v>
      </c>
      <c r="H150" s="265">
        <f t="shared" si="61"/>
        <v>55000</v>
      </c>
    </row>
    <row r="151" spans="1:8" s="111" customFormat="1" x14ac:dyDescent="0.3">
      <c r="A151" s="204" t="s">
        <v>235</v>
      </c>
      <c r="B151" s="272" t="s">
        <v>207</v>
      </c>
      <c r="C151" s="267" t="s">
        <v>106</v>
      </c>
      <c r="D151" s="264" t="s">
        <v>344</v>
      </c>
      <c r="E151" s="264" t="s">
        <v>380</v>
      </c>
      <c r="F151" s="265">
        <v>2000</v>
      </c>
      <c r="G151" s="265">
        <v>55000</v>
      </c>
      <c r="H151" s="265">
        <v>55000</v>
      </c>
    </row>
    <row r="152" spans="1:8" ht="31.2" x14ac:dyDescent="0.3">
      <c r="A152" s="235" t="s">
        <v>487</v>
      </c>
      <c r="B152" s="272" t="s">
        <v>207</v>
      </c>
      <c r="C152" s="267" t="s">
        <v>106</v>
      </c>
      <c r="D152" s="264" t="s">
        <v>461</v>
      </c>
      <c r="E152" s="264"/>
      <c r="F152" s="265">
        <f>F153</f>
        <v>0</v>
      </c>
      <c r="G152" s="265">
        <f t="shared" ref="G152:H154" si="62">G153</f>
        <v>9000</v>
      </c>
      <c r="H152" s="265">
        <f t="shared" si="62"/>
        <v>9000</v>
      </c>
    </row>
    <row r="153" spans="1:8" ht="62.4" x14ac:dyDescent="0.3">
      <c r="A153" s="202" t="s">
        <v>341</v>
      </c>
      <c r="B153" s="272" t="s">
        <v>207</v>
      </c>
      <c r="C153" s="267" t="s">
        <v>106</v>
      </c>
      <c r="D153" s="264" t="s">
        <v>348</v>
      </c>
      <c r="E153" s="264"/>
      <c r="F153" s="265">
        <f>F154</f>
        <v>0</v>
      </c>
      <c r="G153" s="265">
        <f t="shared" si="62"/>
        <v>9000</v>
      </c>
      <c r="H153" s="265">
        <f t="shared" si="62"/>
        <v>9000</v>
      </c>
    </row>
    <row r="154" spans="1:8" ht="31.2" x14ac:dyDescent="0.3">
      <c r="A154" s="170" t="s">
        <v>260</v>
      </c>
      <c r="B154" s="272" t="s">
        <v>207</v>
      </c>
      <c r="C154" s="267" t="s">
        <v>106</v>
      </c>
      <c r="D154" s="264" t="s">
        <v>348</v>
      </c>
      <c r="E154" s="264" t="s">
        <v>249</v>
      </c>
      <c r="F154" s="265">
        <f>F155</f>
        <v>0</v>
      </c>
      <c r="G154" s="265">
        <f t="shared" si="62"/>
        <v>9000</v>
      </c>
      <c r="H154" s="265">
        <f t="shared" si="62"/>
        <v>9000</v>
      </c>
    </row>
    <row r="155" spans="1:8" s="111" customFormat="1" x14ac:dyDescent="0.3">
      <c r="A155" s="204" t="s">
        <v>235</v>
      </c>
      <c r="B155" s="272" t="s">
        <v>207</v>
      </c>
      <c r="C155" s="267" t="s">
        <v>106</v>
      </c>
      <c r="D155" s="264" t="s">
        <v>348</v>
      </c>
      <c r="E155" s="264" t="s">
        <v>380</v>
      </c>
      <c r="F155" s="265">
        <v>0</v>
      </c>
      <c r="G155" s="265">
        <v>9000</v>
      </c>
      <c r="H155" s="265">
        <v>9000</v>
      </c>
    </row>
    <row r="156" spans="1:8" ht="31.2" x14ac:dyDescent="0.3">
      <c r="A156" s="235" t="s">
        <v>462</v>
      </c>
      <c r="B156" s="272" t="s">
        <v>207</v>
      </c>
      <c r="C156" s="267" t="s">
        <v>106</v>
      </c>
      <c r="D156" s="264" t="s">
        <v>463</v>
      </c>
      <c r="E156" s="264"/>
      <c r="F156" s="265">
        <f>F157</f>
        <v>0</v>
      </c>
      <c r="G156" s="265">
        <f t="shared" ref="G156:H158" si="63">G157</f>
        <v>1000</v>
      </c>
      <c r="H156" s="265">
        <f t="shared" si="63"/>
        <v>1000</v>
      </c>
    </row>
    <row r="157" spans="1:8" ht="62.4" x14ac:dyDescent="0.3">
      <c r="A157" s="202" t="s">
        <v>341</v>
      </c>
      <c r="B157" s="272" t="s">
        <v>207</v>
      </c>
      <c r="C157" s="267" t="s">
        <v>106</v>
      </c>
      <c r="D157" s="264" t="s">
        <v>346</v>
      </c>
      <c r="E157" s="264"/>
      <c r="F157" s="265">
        <f>F158</f>
        <v>0</v>
      </c>
      <c r="G157" s="265">
        <f t="shared" si="63"/>
        <v>1000</v>
      </c>
      <c r="H157" s="265">
        <f t="shared" si="63"/>
        <v>1000</v>
      </c>
    </row>
    <row r="158" spans="1:8" ht="31.2" x14ac:dyDescent="0.3">
      <c r="A158" s="170" t="s">
        <v>260</v>
      </c>
      <c r="B158" s="272" t="s">
        <v>207</v>
      </c>
      <c r="C158" s="267" t="s">
        <v>106</v>
      </c>
      <c r="D158" s="264" t="s">
        <v>346</v>
      </c>
      <c r="E158" s="264" t="s">
        <v>249</v>
      </c>
      <c r="F158" s="265">
        <f>F159</f>
        <v>0</v>
      </c>
      <c r="G158" s="265">
        <f t="shared" si="63"/>
        <v>1000</v>
      </c>
      <c r="H158" s="265">
        <f t="shared" si="63"/>
        <v>1000</v>
      </c>
    </row>
    <row r="159" spans="1:8" s="111" customFormat="1" x14ac:dyDescent="0.3">
      <c r="A159" s="204" t="s">
        <v>235</v>
      </c>
      <c r="B159" s="272" t="s">
        <v>207</v>
      </c>
      <c r="C159" s="267" t="s">
        <v>106</v>
      </c>
      <c r="D159" s="264" t="s">
        <v>346</v>
      </c>
      <c r="E159" s="264" t="s">
        <v>380</v>
      </c>
      <c r="F159" s="265">
        <v>0</v>
      </c>
      <c r="G159" s="265">
        <v>1000</v>
      </c>
      <c r="H159" s="265">
        <v>1000</v>
      </c>
    </row>
    <row r="160" spans="1:8" ht="31.2" x14ac:dyDescent="0.3">
      <c r="A160" s="235" t="s">
        <v>464</v>
      </c>
      <c r="B160" s="272" t="s">
        <v>207</v>
      </c>
      <c r="C160" s="267" t="s">
        <v>106</v>
      </c>
      <c r="D160" s="264" t="s">
        <v>465</v>
      </c>
      <c r="E160" s="264"/>
      <c r="F160" s="265">
        <f>F161</f>
        <v>0</v>
      </c>
      <c r="G160" s="265">
        <f t="shared" ref="G160:H162" si="64">G161</f>
        <v>1000</v>
      </c>
      <c r="H160" s="265">
        <f t="shared" si="64"/>
        <v>1000</v>
      </c>
    </row>
    <row r="161" spans="1:8" ht="62.4" x14ac:dyDescent="0.3">
      <c r="A161" s="202" t="s">
        <v>341</v>
      </c>
      <c r="B161" s="272" t="s">
        <v>207</v>
      </c>
      <c r="C161" s="267" t="s">
        <v>106</v>
      </c>
      <c r="D161" s="264" t="s">
        <v>347</v>
      </c>
      <c r="E161" s="264"/>
      <c r="F161" s="265">
        <f>F162</f>
        <v>0</v>
      </c>
      <c r="G161" s="265">
        <f t="shared" si="64"/>
        <v>1000</v>
      </c>
      <c r="H161" s="265">
        <f t="shared" si="64"/>
        <v>1000</v>
      </c>
    </row>
    <row r="162" spans="1:8" ht="31.2" x14ac:dyDescent="0.3">
      <c r="A162" s="170" t="s">
        <v>260</v>
      </c>
      <c r="B162" s="272" t="s">
        <v>207</v>
      </c>
      <c r="C162" s="267" t="s">
        <v>106</v>
      </c>
      <c r="D162" s="264" t="s">
        <v>347</v>
      </c>
      <c r="E162" s="264" t="s">
        <v>249</v>
      </c>
      <c r="F162" s="265">
        <f>F163</f>
        <v>0</v>
      </c>
      <c r="G162" s="265">
        <f t="shared" si="64"/>
        <v>1000</v>
      </c>
      <c r="H162" s="265">
        <f t="shared" si="64"/>
        <v>1000</v>
      </c>
    </row>
    <row r="163" spans="1:8" s="111" customFormat="1" x14ac:dyDescent="0.3">
      <c r="A163" s="204" t="s">
        <v>235</v>
      </c>
      <c r="B163" s="272" t="s">
        <v>207</v>
      </c>
      <c r="C163" s="267" t="s">
        <v>106</v>
      </c>
      <c r="D163" s="264" t="s">
        <v>347</v>
      </c>
      <c r="E163" s="264" t="s">
        <v>380</v>
      </c>
      <c r="F163" s="265">
        <v>0</v>
      </c>
      <c r="G163" s="265">
        <v>1000</v>
      </c>
      <c r="H163" s="265">
        <v>1000</v>
      </c>
    </row>
    <row r="164" spans="1:8" s="111" customFormat="1" x14ac:dyDescent="0.3">
      <c r="A164" s="303" t="s">
        <v>520</v>
      </c>
      <c r="B164" s="272" t="s">
        <v>207</v>
      </c>
      <c r="C164" s="267" t="s">
        <v>521</v>
      </c>
      <c r="D164" s="264"/>
      <c r="E164" s="264"/>
      <c r="F164" s="269">
        <f t="shared" ref="F164:F168" si="65">F165</f>
        <v>0</v>
      </c>
      <c r="G164" s="265"/>
      <c r="H164" s="265"/>
    </row>
    <row r="165" spans="1:8" s="111" customFormat="1" ht="31.2" x14ac:dyDescent="0.3">
      <c r="A165" s="303" t="s">
        <v>523</v>
      </c>
      <c r="B165" s="272" t="s">
        <v>207</v>
      </c>
      <c r="C165" s="267" t="s">
        <v>522</v>
      </c>
      <c r="D165" s="264"/>
      <c r="E165" s="264"/>
      <c r="F165" s="269">
        <f t="shared" si="65"/>
        <v>0</v>
      </c>
      <c r="G165" s="265"/>
      <c r="H165" s="265"/>
    </row>
    <row r="166" spans="1:8" ht="31.2" x14ac:dyDescent="0.3">
      <c r="A166" s="197" t="s">
        <v>528</v>
      </c>
      <c r="B166" s="272" t="s">
        <v>207</v>
      </c>
      <c r="C166" s="267" t="s">
        <v>522</v>
      </c>
      <c r="D166" s="267" t="s">
        <v>524</v>
      </c>
      <c r="E166" s="267"/>
      <c r="F166" s="269">
        <f t="shared" si="65"/>
        <v>0</v>
      </c>
      <c r="G166" s="269" t="e">
        <f>G167+#REF!</f>
        <v>#REF!</v>
      </c>
      <c r="H166" s="269" t="e">
        <f>H167+#REF!</f>
        <v>#REF!</v>
      </c>
    </row>
    <row r="167" spans="1:8" ht="46.8" x14ac:dyDescent="0.3">
      <c r="A167" s="197" t="s">
        <v>529</v>
      </c>
      <c r="B167" s="284" t="s">
        <v>207</v>
      </c>
      <c r="C167" s="264" t="s">
        <v>522</v>
      </c>
      <c r="D167" s="264" t="s">
        <v>530</v>
      </c>
      <c r="E167" s="264"/>
      <c r="F167" s="265">
        <f t="shared" si="65"/>
        <v>0</v>
      </c>
      <c r="G167" s="265">
        <f t="shared" ref="G167:H169" si="66">G168</f>
        <v>7198</v>
      </c>
      <c r="H167" s="265">
        <f t="shared" si="66"/>
        <v>7198</v>
      </c>
    </row>
    <row r="168" spans="1:8" ht="62.4" x14ac:dyDescent="0.3">
      <c r="A168" s="202" t="s">
        <v>526</v>
      </c>
      <c r="B168" s="284" t="s">
        <v>207</v>
      </c>
      <c r="C168" s="264" t="s">
        <v>522</v>
      </c>
      <c r="D168" s="264" t="s">
        <v>525</v>
      </c>
      <c r="E168" s="264"/>
      <c r="F168" s="265">
        <f t="shared" si="65"/>
        <v>0</v>
      </c>
      <c r="G168" s="265">
        <f t="shared" si="66"/>
        <v>7198</v>
      </c>
      <c r="H168" s="265">
        <f t="shared" si="66"/>
        <v>7198</v>
      </c>
    </row>
    <row r="169" spans="1:8" ht="31.2" x14ac:dyDescent="0.3">
      <c r="A169" s="170" t="s">
        <v>260</v>
      </c>
      <c r="B169" s="284" t="s">
        <v>207</v>
      </c>
      <c r="C169" s="264" t="s">
        <v>522</v>
      </c>
      <c r="D169" s="264" t="s">
        <v>525</v>
      </c>
      <c r="E169" s="264" t="s">
        <v>249</v>
      </c>
      <c r="F169" s="265">
        <v>0</v>
      </c>
      <c r="G169" s="265">
        <f t="shared" si="66"/>
        <v>7198</v>
      </c>
      <c r="H169" s="265">
        <f t="shared" si="66"/>
        <v>7198</v>
      </c>
    </row>
    <row r="170" spans="1:8" x14ac:dyDescent="0.3">
      <c r="A170" s="204" t="s">
        <v>235</v>
      </c>
      <c r="B170" s="284" t="s">
        <v>207</v>
      </c>
      <c r="C170" s="264" t="s">
        <v>522</v>
      </c>
      <c r="D170" s="264" t="s">
        <v>525</v>
      </c>
      <c r="E170" s="264" t="s">
        <v>380</v>
      </c>
      <c r="F170" s="265">
        <v>0</v>
      </c>
      <c r="G170" s="265">
        <v>7198</v>
      </c>
      <c r="H170" s="265">
        <v>7198</v>
      </c>
    </row>
    <row r="171" spans="1:8" ht="19.5" customHeight="1" x14ac:dyDescent="0.3">
      <c r="A171" s="200" t="s">
        <v>238</v>
      </c>
      <c r="B171" s="272" t="s">
        <v>207</v>
      </c>
      <c r="C171" s="267" t="s">
        <v>233</v>
      </c>
      <c r="D171" s="264"/>
      <c r="E171" s="264"/>
      <c r="F171" s="269">
        <f>F172+F185</f>
        <v>4000</v>
      </c>
      <c r="G171" s="269">
        <f t="shared" ref="G171:H171" si="67">G172+G185</f>
        <v>34000</v>
      </c>
      <c r="H171" s="269">
        <f t="shared" si="67"/>
        <v>34000</v>
      </c>
    </row>
    <row r="172" spans="1:8" ht="38.25" customHeight="1" x14ac:dyDescent="0.3">
      <c r="A172" s="200" t="s">
        <v>240</v>
      </c>
      <c r="B172" s="272" t="s">
        <v>207</v>
      </c>
      <c r="C172" s="267" t="s">
        <v>239</v>
      </c>
      <c r="D172" s="264"/>
      <c r="E172" s="264"/>
      <c r="F172" s="269">
        <f>F173+F179</f>
        <v>1000</v>
      </c>
      <c r="G172" s="269">
        <f t="shared" ref="G172:H172" si="68">G173+G179</f>
        <v>26000</v>
      </c>
      <c r="H172" s="269">
        <f t="shared" si="68"/>
        <v>26000</v>
      </c>
    </row>
    <row r="173" spans="1:8" ht="38.25" customHeight="1" x14ac:dyDescent="0.3">
      <c r="A173" s="200" t="s">
        <v>466</v>
      </c>
      <c r="B173" s="272" t="s">
        <v>207</v>
      </c>
      <c r="C173" s="267" t="s">
        <v>239</v>
      </c>
      <c r="D173" s="267" t="s">
        <v>253</v>
      </c>
      <c r="E173" s="264"/>
      <c r="F173" s="269">
        <f>F174</f>
        <v>1000</v>
      </c>
      <c r="G173" s="269">
        <f t="shared" ref="G173:H177" si="69">G174</f>
        <v>13000</v>
      </c>
      <c r="H173" s="269">
        <f t="shared" si="69"/>
        <v>13000</v>
      </c>
    </row>
    <row r="174" spans="1:8" ht="38.25" customHeight="1" x14ac:dyDescent="0.3">
      <c r="A174" s="200" t="s">
        <v>357</v>
      </c>
      <c r="B174" s="272" t="s">
        <v>207</v>
      </c>
      <c r="C174" s="267" t="s">
        <v>239</v>
      </c>
      <c r="D174" s="267" t="s">
        <v>358</v>
      </c>
      <c r="E174" s="264"/>
      <c r="F174" s="269">
        <f>F175</f>
        <v>1000</v>
      </c>
      <c r="G174" s="269">
        <f t="shared" si="69"/>
        <v>13000</v>
      </c>
      <c r="H174" s="269">
        <f t="shared" si="69"/>
        <v>13000</v>
      </c>
    </row>
    <row r="175" spans="1:8" ht="46.8" x14ac:dyDescent="0.3">
      <c r="A175" s="235" t="s">
        <v>469</v>
      </c>
      <c r="B175" s="284" t="s">
        <v>207</v>
      </c>
      <c r="C175" s="264" t="s">
        <v>239</v>
      </c>
      <c r="D175" s="264" t="s">
        <v>467</v>
      </c>
      <c r="E175" s="264"/>
      <c r="F175" s="265">
        <f>F176</f>
        <v>1000</v>
      </c>
      <c r="G175" s="265">
        <f t="shared" si="69"/>
        <v>13000</v>
      </c>
      <c r="H175" s="265">
        <f t="shared" si="69"/>
        <v>13000</v>
      </c>
    </row>
    <row r="176" spans="1:8" ht="62.4" x14ac:dyDescent="0.3">
      <c r="A176" s="202" t="s">
        <v>341</v>
      </c>
      <c r="B176" s="284" t="s">
        <v>207</v>
      </c>
      <c r="C176" s="264" t="s">
        <v>239</v>
      </c>
      <c r="D176" s="264" t="s">
        <v>359</v>
      </c>
      <c r="E176" s="264"/>
      <c r="F176" s="265">
        <f>F177</f>
        <v>1000</v>
      </c>
      <c r="G176" s="265">
        <f t="shared" si="69"/>
        <v>13000</v>
      </c>
      <c r="H176" s="265">
        <f t="shared" si="69"/>
        <v>13000</v>
      </c>
    </row>
    <row r="177" spans="1:8" ht="31.2" x14ac:dyDescent="0.3">
      <c r="A177" s="170" t="s">
        <v>260</v>
      </c>
      <c r="B177" s="284" t="s">
        <v>207</v>
      </c>
      <c r="C177" s="264" t="s">
        <v>239</v>
      </c>
      <c r="D177" s="264" t="s">
        <v>359</v>
      </c>
      <c r="E177" s="264" t="s">
        <v>249</v>
      </c>
      <c r="F177" s="265">
        <v>1000</v>
      </c>
      <c r="G177" s="265">
        <f t="shared" si="69"/>
        <v>13000</v>
      </c>
      <c r="H177" s="265">
        <f t="shared" si="69"/>
        <v>13000</v>
      </c>
    </row>
    <row r="178" spans="1:8" x14ac:dyDescent="0.3">
      <c r="A178" s="204" t="s">
        <v>235</v>
      </c>
      <c r="B178" s="284" t="s">
        <v>207</v>
      </c>
      <c r="C178" s="264" t="s">
        <v>239</v>
      </c>
      <c r="D178" s="264" t="s">
        <v>359</v>
      </c>
      <c r="E178" s="264" t="s">
        <v>380</v>
      </c>
      <c r="F178" s="265">
        <v>1000</v>
      </c>
      <c r="G178" s="265">
        <v>13000</v>
      </c>
      <c r="H178" s="265">
        <v>13000</v>
      </c>
    </row>
    <row r="179" spans="1:8" ht="38.25" customHeight="1" x14ac:dyDescent="0.3">
      <c r="A179" s="243" t="s">
        <v>468</v>
      </c>
      <c r="B179" s="272" t="s">
        <v>207</v>
      </c>
      <c r="C179" s="267" t="s">
        <v>239</v>
      </c>
      <c r="D179" s="267" t="s">
        <v>297</v>
      </c>
      <c r="E179" s="264"/>
      <c r="F179" s="269">
        <f>F180</f>
        <v>0</v>
      </c>
      <c r="G179" s="269">
        <f t="shared" ref="G179:H183" si="70">G180</f>
        <v>13000</v>
      </c>
      <c r="H179" s="269">
        <f t="shared" si="70"/>
        <v>13000</v>
      </c>
    </row>
    <row r="180" spans="1:8" ht="38.25" customHeight="1" x14ac:dyDescent="0.3">
      <c r="A180" s="200" t="s">
        <v>364</v>
      </c>
      <c r="B180" s="272" t="s">
        <v>207</v>
      </c>
      <c r="C180" s="267" t="s">
        <v>239</v>
      </c>
      <c r="D180" s="267" t="s">
        <v>368</v>
      </c>
      <c r="E180" s="264"/>
      <c r="F180" s="269">
        <f>F181</f>
        <v>0</v>
      </c>
      <c r="G180" s="269">
        <f t="shared" si="70"/>
        <v>13000</v>
      </c>
      <c r="H180" s="269">
        <f t="shared" si="70"/>
        <v>13000</v>
      </c>
    </row>
    <row r="181" spans="1:8" ht="46.8" x14ac:dyDescent="0.3">
      <c r="A181" s="235" t="s">
        <v>469</v>
      </c>
      <c r="B181" s="284" t="s">
        <v>207</v>
      </c>
      <c r="C181" s="264" t="s">
        <v>239</v>
      </c>
      <c r="D181" s="264" t="s">
        <v>369</v>
      </c>
      <c r="E181" s="264"/>
      <c r="F181" s="265">
        <f>F182</f>
        <v>0</v>
      </c>
      <c r="G181" s="265">
        <f t="shared" si="70"/>
        <v>13000</v>
      </c>
      <c r="H181" s="265">
        <f t="shared" si="70"/>
        <v>13000</v>
      </c>
    </row>
    <row r="182" spans="1:8" ht="62.4" x14ac:dyDescent="0.3">
      <c r="A182" s="202" t="s">
        <v>341</v>
      </c>
      <c r="B182" s="284" t="s">
        <v>207</v>
      </c>
      <c r="C182" s="264" t="s">
        <v>239</v>
      </c>
      <c r="D182" s="264" t="s">
        <v>369</v>
      </c>
      <c r="E182" s="264"/>
      <c r="F182" s="265">
        <f>F183</f>
        <v>0</v>
      </c>
      <c r="G182" s="265">
        <f t="shared" si="70"/>
        <v>13000</v>
      </c>
      <c r="H182" s="265">
        <f t="shared" si="70"/>
        <v>13000</v>
      </c>
    </row>
    <row r="183" spans="1:8" ht="31.2" x14ac:dyDescent="0.3">
      <c r="A183" s="170" t="s">
        <v>260</v>
      </c>
      <c r="B183" s="284" t="s">
        <v>207</v>
      </c>
      <c r="C183" s="264" t="s">
        <v>239</v>
      </c>
      <c r="D183" s="264" t="s">
        <v>369</v>
      </c>
      <c r="E183" s="264" t="s">
        <v>249</v>
      </c>
      <c r="F183" s="265">
        <f>F184</f>
        <v>0</v>
      </c>
      <c r="G183" s="265">
        <f t="shared" si="70"/>
        <v>13000</v>
      </c>
      <c r="H183" s="265">
        <f t="shared" si="70"/>
        <v>13000</v>
      </c>
    </row>
    <row r="184" spans="1:8" x14ac:dyDescent="0.3">
      <c r="A184" s="204" t="s">
        <v>235</v>
      </c>
      <c r="B184" s="284" t="s">
        <v>207</v>
      </c>
      <c r="C184" s="264" t="s">
        <v>239</v>
      </c>
      <c r="D184" s="264" t="s">
        <v>369</v>
      </c>
      <c r="E184" s="264" t="s">
        <v>380</v>
      </c>
      <c r="F184" s="265">
        <v>0</v>
      </c>
      <c r="G184" s="265">
        <v>13000</v>
      </c>
      <c r="H184" s="265">
        <v>13000</v>
      </c>
    </row>
    <row r="185" spans="1:8" x14ac:dyDescent="0.3">
      <c r="A185" s="197" t="s">
        <v>230</v>
      </c>
      <c r="B185" s="272" t="s">
        <v>207</v>
      </c>
      <c r="C185" s="267" t="s">
        <v>232</v>
      </c>
      <c r="D185" s="264"/>
      <c r="E185" s="264"/>
      <c r="F185" s="269">
        <f>F186</f>
        <v>3000</v>
      </c>
      <c r="G185" s="269">
        <f t="shared" ref="G185:H185" si="71">G186</f>
        <v>8000</v>
      </c>
      <c r="H185" s="269">
        <f t="shared" si="71"/>
        <v>8000</v>
      </c>
    </row>
    <row r="186" spans="1:8" ht="31.2" x14ac:dyDescent="0.3">
      <c r="A186" s="240" t="s">
        <v>429</v>
      </c>
      <c r="B186" s="272" t="s">
        <v>207</v>
      </c>
      <c r="C186" s="267" t="s">
        <v>232</v>
      </c>
      <c r="D186" s="267" t="s">
        <v>297</v>
      </c>
      <c r="E186" s="267"/>
      <c r="F186" s="279">
        <f>F187+F196</f>
        <v>3000</v>
      </c>
      <c r="G186" s="279">
        <f t="shared" ref="G186:H186" si="72">G187+G196</f>
        <v>8000</v>
      </c>
      <c r="H186" s="279">
        <f t="shared" si="72"/>
        <v>8000</v>
      </c>
    </row>
    <row r="187" spans="1:8" x14ac:dyDescent="0.3">
      <c r="A187" s="242" t="s">
        <v>298</v>
      </c>
      <c r="B187" s="272" t="s">
        <v>207</v>
      </c>
      <c r="C187" s="267" t="s">
        <v>232</v>
      </c>
      <c r="D187" s="267" t="s">
        <v>299</v>
      </c>
      <c r="E187" s="267"/>
      <c r="F187" s="269">
        <f>F188+F192</f>
        <v>2000</v>
      </c>
      <c r="G187" s="269">
        <f t="shared" ref="G187:H187" si="73">G188+G192</f>
        <v>6000</v>
      </c>
      <c r="H187" s="269">
        <f t="shared" si="73"/>
        <v>6000</v>
      </c>
    </row>
    <row r="188" spans="1:8" ht="62.4" x14ac:dyDescent="0.3">
      <c r="A188" s="205" t="s">
        <v>470</v>
      </c>
      <c r="B188" s="284" t="s">
        <v>207</v>
      </c>
      <c r="C188" s="264" t="s">
        <v>232</v>
      </c>
      <c r="D188" s="264" t="s">
        <v>430</v>
      </c>
      <c r="E188" s="264"/>
      <c r="F188" s="265">
        <f>F189</f>
        <v>1000</v>
      </c>
      <c r="G188" s="265">
        <f t="shared" ref="G188:H190" si="74">G189</f>
        <v>5000</v>
      </c>
      <c r="H188" s="265">
        <f t="shared" si="74"/>
        <v>5000</v>
      </c>
    </row>
    <row r="189" spans="1:8" ht="62.4" x14ac:dyDescent="0.3">
      <c r="A189" s="202" t="s">
        <v>341</v>
      </c>
      <c r="B189" s="284" t="s">
        <v>207</v>
      </c>
      <c r="C189" s="264" t="s">
        <v>232</v>
      </c>
      <c r="D189" s="264" t="s">
        <v>300</v>
      </c>
      <c r="E189" s="264"/>
      <c r="F189" s="265">
        <f>F190</f>
        <v>1000</v>
      </c>
      <c r="G189" s="265">
        <f t="shared" si="74"/>
        <v>5000</v>
      </c>
      <c r="H189" s="265">
        <f t="shared" si="74"/>
        <v>5000</v>
      </c>
    </row>
    <row r="190" spans="1:8" ht="31.2" x14ac:dyDescent="0.3">
      <c r="A190" s="170" t="s">
        <v>260</v>
      </c>
      <c r="B190" s="284" t="s">
        <v>207</v>
      </c>
      <c r="C190" s="264" t="s">
        <v>232</v>
      </c>
      <c r="D190" s="264" t="s">
        <v>300</v>
      </c>
      <c r="E190" s="264" t="s">
        <v>249</v>
      </c>
      <c r="F190" s="265">
        <f>F191</f>
        <v>1000</v>
      </c>
      <c r="G190" s="265">
        <f t="shared" si="74"/>
        <v>5000</v>
      </c>
      <c r="H190" s="265">
        <f t="shared" si="74"/>
        <v>5000</v>
      </c>
    </row>
    <row r="191" spans="1:8" x14ac:dyDescent="0.3">
      <c r="A191" s="204" t="s">
        <v>235</v>
      </c>
      <c r="B191" s="284" t="s">
        <v>207</v>
      </c>
      <c r="C191" s="264" t="s">
        <v>232</v>
      </c>
      <c r="D191" s="264" t="s">
        <v>300</v>
      </c>
      <c r="E191" s="264" t="s">
        <v>380</v>
      </c>
      <c r="F191" s="265">
        <v>1000</v>
      </c>
      <c r="G191" s="265">
        <v>5000</v>
      </c>
      <c r="H191" s="265">
        <v>5000</v>
      </c>
    </row>
    <row r="192" spans="1:8" ht="46.8" x14ac:dyDescent="0.3">
      <c r="A192" s="236" t="s">
        <v>471</v>
      </c>
      <c r="B192" s="284" t="s">
        <v>207</v>
      </c>
      <c r="C192" s="264" t="s">
        <v>232</v>
      </c>
      <c r="D192" s="264" t="s">
        <v>431</v>
      </c>
      <c r="E192" s="264"/>
      <c r="F192" s="265">
        <f>F193</f>
        <v>1000</v>
      </c>
      <c r="G192" s="265">
        <f t="shared" ref="G192:H194" si="75">G193</f>
        <v>1000</v>
      </c>
      <c r="H192" s="265">
        <f t="shared" si="75"/>
        <v>1000</v>
      </c>
    </row>
    <row r="193" spans="1:8" ht="62.4" x14ac:dyDescent="0.3">
      <c r="A193" s="202" t="s">
        <v>341</v>
      </c>
      <c r="B193" s="284" t="s">
        <v>207</v>
      </c>
      <c r="C193" s="264" t="s">
        <v>232</v>
      </c>
      <c r="D193" s="264" t="s">
        <v>301</v>
      </c>
      <c r="E193" s="264"/>
      <c r="F193" s="265">
        <f>F194</f>
        <v>1000</v>
      </c>
      <c r="G193" s="265">
        <f t="shared" si="75"/>
        <v>1000</v>
      </c>
      <c r="H193" s="265">
        <f t="shared" si="75"/>
        <v>1000</v>
      </c>
    </row>
    <row r="194" spans="1:8" ht="31.2" x14ac:dyDescent="0.3">
      <c r="A194" s="170" t="s">
        <v>260</v>
      </c>
      <c r="B194" s="284" t="s">
        <v>207</v>
      </c>
      <c r="C194" s="264" t="s">
        <v>232</v>
      </c>
      <c r="D194" s="264" t="s">
        <v>301</v>
      </c>
      <c r="E194" s="264" t="s">
        <v>249</v>
      </c>
      <c r="F194" s="265">
        <f>F195</f>
        <v>1000</v>
      </c>
      <c r="G194" s="265">
        <f t="shared" si="75"/>
        <v>1000</v>
      </c>
      <c r="H194" s="265">
        <f t="shared" si="75"/>
        <v>1000</v>
      </c>
    </row>
    <row r="195" spans="1:8" x14ac:dyDescent="0.3">
      <c r="A195" s="204" t="s">
        <v>235</v>
      </c>
      <c r="B195" s="284" t="s">
        <v>207</v>
      </c>
      <c r="C195" s="264" t="s">
        <v>232</v>
      </c>
      <c r="D195" s="264" t="s">
        <v>301</v>
      </c>
      <c r="E195" s="264" t="s">
        <v>380</v>
      </c>
      <c r="F195" s="265">
        <v>1000</v>
      </c>
      <c r="G195" s="265">
        <v>1000</v>
      </c>
      <c r="H195" s="265">
        <v>1000</v>
      </c>
    </row>
    <row r="196" spans="1:8" ht="46.8" x14ac:dyDescent="0.3">
      <c r="A196" s="197" t="s">
        <v>367</v>
      </c>
      <c r="B196" s="272" t="s">
        <v>207</v>
      </c>
      <c r="C196" s="267" t="s">
        <v>232</v>
      </c>
      <c r="D196" s="267" t="s">
        <v>365</v>
      </c>
      <c r="E196" s="267"/>
      <c r="F196" s="269">
        <f>F197</f>
        <v>1000</v>
      </c>
      <c r="G196" s="269">
        <f t="shared" ref="G196:H199" si="76">G197</f>
        <v>2000</v>
      </c>
      <c r="H196" s="269">
        <f t="shared" si="76"/>
        <v>2000</v>
      </c>
    </row>
    <row r="197" spans="1:8" ht="31.2" x14ac:dyDescent="0.3">
      <c r="A197" s="236" t="s">
        <v>472</v>
      </c>
      <c r="B197" s="284" t="s">
        <v>207</v>
      </c>
      <c r="C197" s="264" t="s">
        <v>232</v>
      </c>
      <c r="D197" s="264" t="s">
        <v>473</v>
      </c>
      <c r="E197" s="264"/>
      <c r="F197" s="265">
        <f>F198</f>
        <v>1000</v>
      </c>
      <c r="G197" s="265">
        <f t="shared" si="76"/>
        <v>2000</v>
      </c>
      <c r="H197" s="265">
        <f t="shared" si="76"/>
        <v>2000</v>
      </c>
    </row>
    <row r="198" spans="1:8" ht="62.4" x14ac:dyDescent="0.3">
      <c r="A198" s="202" t="s">
        <v>341</v>
      </c>
      <c r="B198" s="284" t="s">
        <v>207</v>
      </c>
      <c r="C198" s="264" t="s">
        <v>232</v>
      </c>
      <c r="D198" s="264" t="s">
        <v>366</v>
      </c>
      <c r="E198" s="264"/>
      <c r="F198" s="265">
        <f>F199</f>
        <v>1000</v>
      </c>
      <c r="G198" s="265">
        <f t="shared" si="76"/>
        <v>2000</v>
      </c>
      <c r="H198" s="265">
        <f t="shared" si="76"/>
        <v>2000</v>
      </c>
    </row>
    <row r="199" spans="1:8" ht="31.2" x14ac:dyDescent="0.3">
      <c r="A199" s="170" t="s">
        <v>260</v>
      </c>
      <c r="B199" s="284" t="s">
        <v>207</v>
      </c>
      <c r="C199" s="264" t="s">
        <v>232</v>
      </c>
      <c r="D199" s="264" t="s">
        <v>366</v>
      </c>
      <c r="E199" s="264" t="s">
        <v>249</v>
      </c>
      <c r="F199" s="265">
        <f>F200</f>
        <v>1000</v>
      </c>
      <c r="G199" s="265">
        <f t="shared" si="76"/>
        <v>2000</v>
      </c>
      <c r="H199" s="265">
        <f t="shared" si="76"/>
        <v>2000</v>
      </c>
    </row>
    <row r="200" spans="1:8" x14ac:dyDescent="0.3">
      <c r="A200" s="204" t="s">
        <v>235</v>
      </c>
      <c r="B200" s="284" t="s">
        <v>207</v>
      </c>
      <c r="C200" s="264" t="s">
        <v>232</v>
      </c>
      <c r="D200" s="264" t="s">
        <v>366</v>
      </c>
      <c r="E200" s="264" t="s">
        <v>380</v>
      </c>
      <c r="F200" s="265">
        <v>1000</v>
      </c>
      <c r="G200" s="265">
        <v>2000</v>
      </c>
      <c r="H200" s="265">
        <v>2000</v>
      </c>
    </row>
    <row r="201" spans="1:8" x14ac:dyDescent="0.3">
      <c r="A201" s="197" t="s">
        <v>100</v>
      </c>
      <c r="B201" s="272" t="s">
        <v>207</v>
      </c>
      <c r="C201" s="267" t="s">
        <v>101</v>
      </c>
      <c r="D201" s="264"/>
      <c r="E201" s="264"/>
      <c r="F201" s="269">
        <f>F202</f>
        <v>627000</v>
      </c>
      <c r="G201" s="269">
        <f t="shared" ref="G201:H202" si="77">G202</f>
        <v>636462.13</v>
      </c>
      <c r="H201" s="269">
        <f t="shared" si="77"/>
        <v>636462.13</v>
      </c>
    </row>
    <row r="202" spans="1:8" x14ac:dyDescent="0.3">
      <c r="A202" s="240" t="s">
        <v>102</v>
      </c>
      <c r="B202" s="272" t="s">
        <v>207</v>
      </c>
      <c r="C202" s="267" t="s">
        <v>103</v>
      </c>
      <c r="D202" s="264"/>
      <c r="E202" s="264"/>
      <c r="F202" s="269">
        <f>F203</f>
        <v>627000</v>
      </c>
      <c r="G202" s="269">
        <f t="shared" si="77"/>
        <v>636462.13</v>
      </c>
      <c r="H202" s="269">
        <f t="shared" si="77"/>
        <v>636462.13</v>
      </c>
    </row>
    <row r="203" spans="1:8" ht="31.2" x14ac:dyDescent="0.3">
      <c r="A203" s="240" t="s">
        <v>429</v>
      </c>
      <c r="B203" s="272" t="s">
        <v>207</v>
      </c>
      <c r="C203" s="267" t="s">
        <v>103</v>
      </c>
      <c r="D203" s="267" t="s">
        <v>297</v>
      </c>
      <c r="E203" s="264"/>
      <c r="F203" s="269">
        <f>F204+F219</f>
        <v>627000</v>
      </c>
      <c r="G203" s="269">
        <f t="shared" ref="G203:H203" si="78">G204+G219</f>
        <v>636462.13</v>
      </c>
      <c r="H203" s="269">
        <f t="shared" si="78"/>
        <v>636462.13</v>
      </c>
    </row>
    <row r="204" spans="1:8" ht="31.2" x14ac:dyDescent="0.3">
      <c r="A204" s="240" t="s">
        <v>302</v>
      </c>
      <c r="B204" s="272" t="s">
        <v>207</v>
      </c>
      <c r="C204" s="267" t="s">
        <v>103</v>
      </c>
      <c r="D204" s="267" t="s">
        <v>303</v>
      </c>
      <c r="E204" s="267"/>
      <c r="F204" s="269">
        <f>F205+F215</f>
        <v>341000</v>
      </c>
      <c r="G204" s="269">
        <f t="shared" ref="G204:H204" si="79">G205+G215</f>
        <v>405014.51</v>
      </c>
      <c r="H204" s="269">
        <f t="shared" si="79"/>
        <v>405014.51</v>
      </c>
    </row>
    <row r="205" spans="1:8" ht="31.2" x14ac:dyDescent="0.3">
      <c r="A205" s="204" t="s">
        <v>432</v>
      </c>
      <c r="B205" s="284" t="s">
        <v>207</v>
      </c>
      <c r="C205" s="264" t="s">
        <v>103</v>
      </c>
      <c r="D205" s="264" t="s">
        <v>433</v>
      </c>
      <c r="E205" s="264"/>
      <c r="F205" s="265">
        <f>F206+F210+F212</f>
        <v>340000</v>
      </c>
      <c r="G205" s="265">
        <f t="shared" ref="G205:H205" si="80">G206+G210+G212</f>
        <v>395014.51</v>
      </c>
      <c r="H205" s="265">
        <f t="shared" si="80"/>
        <v>395014.51</v>
      </c>
    </row>
    <row r="206" spans="1:8" ht="31.2" x14ac:dyDescent="0.3">
      <c r="A206" s="170" t="s">
        <v>391</v>
      </c>
      <c r="B206" s="284" t="s">
        <v>207</v>
      </c>
      <c r="C206" s="264" t="s">
        <v>103</v>
      </c>
      <c r="D206" s="264" t="s">
        <v>304</v>
      </c>
      <c r="E206" s="264" t="s">
        <v>434</v>
      </c>
      <c r="F206" s="265">
        <f>F207+F208+F209</f>
        <v>336000</v>
      </c>
      <c r="G206" s="265">
        <f t="shared" ref="G206:H206" si="81">G207+G208+G209</f>
        <v>369014.51</v>
      </c>
      <c r="H206" s="265">
        <f t="shared" si="81"/>
        <v>369014.51</v>
      </c>
    </row>
    <row r="207" spans="1:8" x14ac:dyDescent="0.3">
      <c r="A207" s="204" t="s">
        <v>393</v>
      </c>
      <c r="B207" s="284" t="s">
        <v>207</v>
      </c>
      <c r="C207" s="264" t="s">
        <v>103</v>
      </c>
      <c r="D207" s="264" t="s">
        <v>304</v>
      </c>
      <c r="E207" s="264" t="s">
        <v>394</v>
      </c>
      <c r="F207" s="265">
        <v>260000</v>
      </c>
      <c r="G207" s="265">
        <v>280414.51</v>
      </c>
      <c r="H207" s="265">
        <v>280414.51</v>
      </c>
    </row>
    <row r="208" spans="1:8" ht="46.8" x14ac:dyDescent="0.3">
      <c r="A208" s="204" t="s">
        <v>116</v>
      </c>
      <c r="B208" s="284" t="s">
        <v>207</v>
      </c>
      <c r="C208" s="280" t="s">
        <v>103</v>
      </c>
      <c r="D208" s="264" t="s">
        <v>305</v>
      </c>
      <c r="E208" s="280" t="s">
        <v>474</v>
      </c>
      <c r="F208" s="281">
        <v>0</v>
      </c>
      <c r="G208" s="281">
        <v>4000</v>
      </c>
      <c r="H208" s="281">
        <v>4000</v>
      </c>
    </row>
    <row r="209" spans="1:8" ht="62.4" x14ac:dyDescent="0.3">
      <c r="A209" s="204" t="s">
        <v>395</v>
      </c>
      <c r="B209" s="284" t="s">
        <v>207</v>
      </c>
      <c r="C209" s="264" t="s">
        <v>103</v>
      </c>
      <c r="D209" s="264" t="s">
        <v>304</v>
      </c>
      <c r="E209" s="264" t="s">
        <v>396</v>
      </c>
      <c r="F209" s="275">
        <v>76000</v>
      </c>
      <c r="G209" s="265">
        <v>84600</v>
      </c>
      <c r="H209" s="265">
        <v>84600</v>
      </c>
    </row>
    <row r="210" spans="1:8" ht="31.2" x14ac:dyDescent="0.3">
      <c r="A210" s="170" t="s">
        <v>378</v>
      </c>
      <c r="B210" s="284" t="s">
        <v>207</v>
      </c>
      <c r="C210" s="264" t="s">
        <v>103</v>
      </c>
      <c r="D210" s="264" t="s">
        <v>305</v>
      </c>
      <c r="E210" s="264" t="s">
        <v>249</v>
      </c>
      <c r="F210" s="265">
        <v>3000</v>
      </c>
      <c r="G210" s="265">
        <f t="shared" ref="G210:H210" si="82">G211</f>
        <v>25000</v>
      </c>
      <c r="H210" s="265">
        <f t="shared" si="82"/>
        <v>25000</v>
      </c>
    </row>
    <row r="211" spans="1:8" x14ac:dyDescent="0.3">
      <c r="A211" s="204" t="s">
        <v>235</v>
      </c>
      <c r="B211" s="284" t="s">
        <v>207</v>
      </c>
      <c r="C211" s="264" t="s">
        <v>103</v>
      </c>
      <c r="D211" s="264" t="s">
        <v>305</v>
      </c>
      <c r="E211" s="264" t="s">
        <v>380</v>
      </c>
      <c r="F211" s="265">
        <v>3000</v>
      </c>
      <c r="G211" s="265">
        <v>25000</v>
      </c>
      <c r="H211" s="265">
        <v>25000</v>
      </c>
    </row>
    <row r="212" spans="1:8" x14ac:dyDescent="0.3">
      <c r="A212" s="170" t="s">
        <v>330</v>
      </c>
      <c r="B212" s="284" t="s">
        <v>207</v>
      </c>
      <c r="C212" s="264" t="s">
        <v>103</v>
      </c>
      <c r="D212" s="264" t="s">
        <v>305</v>
      </c>
      <c r="E212" s="264" t="s">
        <v>262</v>
      </c>
      <c r="F212" s="265">
        <f>F213+F214</f>
        <v>1000</v>
      </c>
      <c r="G212" s="265">
        <f t="shared" ref="G212:H212" si="83">G213+G214</f>
        <v>1000</v>
      </c>
      <c r="H212" s="265">
        <f t="shared" si="83"/>
        <v>1000</v>
      </c>
    </row>
    <row r="213" spans="1:8" hidden="1" x14ac:dyDescent="0.3">
      <c r="A213" s="204" t="s">
        <v>382</v>
      </c>
      <c r="B213" s="284" t="s">
        <v>207</v>
      </c>
      <c r="C213" s="264" t="s">
        <v>103</v>
      </c>
      <c r="D213" s="264" t="s">
        <v>305</v>
      </c>
      <c r="E213" s="264" t="s">
        <v>383</v>
      </c>
      <c r="F213" s="265"/>
      <c r="G213" s="265"/>
      <c r="H213" s="265"/>
    </row>
    <row r="214" spans="1:8" x14ac:dyDescent="0.3">
      <c r="A214" s="204" t="s">
        <v>228</v>
      </c>
      <c r="B214" s="284" t="s">
        <v>207</v>
      </c>
      <c r="C214" s="264" t="s">
        <v>103</v>
      </c>
      <c r="D214" s="264" t="s">
        <v>363</v>
      </c>
      <c r="E214" s="264" t="s">
        <v>384</v>
      </c>
      <c r="F214" s="265">
        <v>1000</v>
      </c>
      <c r="G214" s="265">
        <v>1000</v>
      </c>
      <c r="H214" s="265">
        <v>1000</v>
      </c>
    </row>
    <row r="215" spans="1:8" ht="39" customHeight="1" x14ac:dyDescent="0.3">
      <c r="A215" s="205" t="s">
        <v>435</v>
      </c>
      <c r="B215" s="284" t="s">
        <v>207</v>
      </c>
      <c r="C215" s="264" t="s">
        <v>103</v>
      </c>
      <c r="D215" s="264" t="s">
        <v>436</v>
      </c>
      <c r="E215" s="264"/>
      <c r="F215" s="265">
        <f>F216</f>
        <v>1000</v>
      </c>
      <c r="G215" s="265">
        <f t="shared" ref="G215:H217" si="84">G216</f>
        <v>10000</v>
      </c>
      <c r="H215" s="265">
        <f t="shared" si="84"/>
        <v>10000</v>
      </c>
    </row>
    <row r="216" spans="1:8" ht="62.4" x14ac:dyDescent="0.3">
      <c r="A216" s="202" t="s">
        <v>475</v>
      </c>
      <c r="B216" s="284" t="s">
        <v>207</v>
      </c>
      <c r="C216" s="264" t="s">
        <v>103</v>
      </c>
      <c r="D216" s="264" t="s">
        <v>306</v>
      </c>
      <c r="E216" s="264"/>
      <c r="F216" s="265">
        <f>F217</f>
        <v>1000</v>
      </c>
      <c r="G216" s="265">
        <f t="shared" si="84"/>
        <v>10000</v>
      </c>
      <c r="H216" s="265">
        <f t="shared" si="84"/>
        <v>10000</v>
      </c>
    </row>
    <row r="217" spans="1:8" ht="31.2" x14ac:dyDescent="0.3">
      <c r="A217" s="170" t="s">
        <v>260</v>
      </c>
      <c r="B217" s="284" t="s">
        <v>207</v>
      </c>
      <c r="C217" s="264" t="s">
        <v>103</v>
      </c>
      <c r="D217" s="264" t="s">
        <v>306</v>
      </c>
      <c r="E217" s="264" t="s">
        <v>249</v>
      </c>
      <c r="F217" s="265">
        <v>1000</v>
      </c>
      <c r="G217" s="265">
        <f t="shared" si="84"/>
        <v>10000</v>
      </c>
      <c r="H217" s="265">
        <f t="shared" si="84"/>
        <v>10000</v>
      </c>
    </row>
    <row r="218" spans="1:8" x14ac:dyDescent="0.3">
      <c r="A218" s="204" t="s">
        <v>235</v>
      </c>
      <c r="B218" s="284" t="s">
        <v>207</v>
      </c>
      <c r="C218" s="264" t="s">
        <v>103</v>
      </c>
      <c r="D218" s="264" t="s">
        <v>306</v>
      </c>
      <c r="E218" s="264" t="s">
        <v>380</v>
      </c>
      <c r="F218" s="265">
        <v>1000</v>
      </c>
      <c r="G218" s="265">
        <v>10000</v>
      </c>
      <c r="H218" s="265">
        <v>10000</v>
      </c>
    </row>
    <row r="219" spans="1:8" x14ac:dyDescent="0.3">
      <c r="A219" s="240" t="s">
        <v>307</v>
      </c>
      <c r="B219" s="272" t="s">
        <v>207</v>
      </c>
      <c r="C219" s="267" t="s">
        <v>103</v>
      </c>
      <c r="D219" s="267" t="s">
        <v>308</v>
      </c>
      <c r="E219" s="267"/>
      <c r="F219" s="269">
        <f>F220</f>
        <v>286000</v>
      </c>
      <c r="G219" s="269">
        <f t="shared" ref="G219:H219" si="85">G220</f>
        <v>231447.62</v>
      </c>
      <c r="H219" s="269">
        <f t="shared" si="85"/>
        <v>231447.62</v>
      </c>
    </row>
    <row r="220" spans="1:8" ht="31.2" x14ac:dyDescent="0.3">
      <c r="A220" s="240" t="s">
        <v>437</v>
      </c>
      <c r="B220" s="272" t="s">
        <v>207</v>
      </c>
      <c r="C220" s="267" t="s">
        <v>103</v>
      </c>
      <c r="D220" s="267" t="s">
        <v>438</v>
      </c>
      <c r="E220" s="267"/>
      <c r="F220" s="269">
        <f>F221+F224</f>
        <v>286000</v>
      </c>
      <c r="G220" s="269">
        <f t="shared" ref="G220:H220" si="86">G221+G224</f>
        <v>231447.62</v>
      </c>
      <c r="H220" s="269">
        <f t="shared" si="86"/>
        <v>231447.62</v>
      </c>
    </row>
    <row r="221" spans="1:8" ht="31.2" x14ac:dyDescent="0.3">
      <c r="A221" s="170" t="s">
        <v>391</v>
      </c>
      <c r="B221" s="284" t="s">
        <v>207</v>
      </c>
      <c r="C221" s="264" t="s">
        <v>103</v>
      </c>
      <c r="D221" s="264" t="s">
        <v>309</v>
      </c>
      <c r="E221" s="264" t="s">
        <v>434</v>
      </c>
      <c r="F221" s="265">
        <f>F222+F223</f>
        <v>285000</v>
      </c>
      <c r="G221" s="265">
        <f t="shared" ref="G221:H221" si="87">G222+G223</f>
        <v>229447.62</v>
      </c>
      <c r="H221" s="265">
        <f t="shared" si="87"/>
        <v>229447.62</v>
      </c>
    </row>
    <row r="222" spans="1:8" x14ac:dyDescent="0.3">
      <c r="A222" s="204" t="s">
        <v>393</v>
      </c>
      <c r="B222" s="284" t="s">
        <v>207</v>
      </c>
      <c r="C222" s="264" t="s">
        <v>103</v>
      </c>
      <c r="D222" s="264" t="s">
        <v>309</v>
      </c>
      <c r="E222" s="264" t="s">
        <v>394</v>
      </c>
      <c r="F222" s="265">
        <v>215000</v>
      </c>
      <c r="G222" s="265">
        <v>176247.62</v>
      </c>
      <c r="H222" s="265">
        <v>176247.62</v>
      </c>
    </row>
    <row r="223" spans="1:8" ht="62.4" x14ac:dyDescent="0.3">
      <c r="A223" s="204" t="s">
        <v>395</v>
      </c>
      <c r="B223" s="284" t="s">
        <v>207</v>
      </c>
      <c r="C223" s="264" t="s">
        <v>103</v>
      </c>
      <c r="D223" s="264" t="s">
        <v>309</v>
      </c>
      <c r="E223" s="264" t="s">
        <v>396</v>
      </c>
      <c r="F223" s="265">
        <v>70000</v>
      </c>
      <c r="G223" s="265">
        <v>53200</v>
      </c>
      <c r="H223" s="265">
        <v>53200</v>
      </c>
    </row>
    <row r="224" spans="1:8" ht="31.2" x14ac:dyDescent="0.3">
      <c r="A224" s="170" t="s">
        <v>378</v>
      </c>
      <c r="B224" s="284" t="s">
        <v>207</v>
      </c>
      <c r="C224" s="264" t="s">
        <v>103</v>
      </c>
      <c r="D224" s="264" t="s">
        <v>310</v>
      </c>
      <c r="E224" s="264" t="s">
        <v>249</v>
      </c>
      <c r="F224" s="265">
        <v>1000</v>
      </c>
      <c r="G224" s="265">
        <f t="shared" ref="G224:H224" si="88">G225</f>
        <v>2000</v>
      </c>
      <c r="H224" s="265">
        <f t="shared" si="88"/>
        <v>2000</v>
      </c>
    </row>
    <row r="225" spans="1:8" ht="34.5" customHeight="1" x14ac:dyDescent="0.3">
      <c r="A225" s="204" t="s">
        <v>235</v>
      </c>
      <c r="B225" s="284" t="s">
        <v>207</v>
      </c>
      <c r="C225" s="264" t="s">
        <v>103</v>
      </c>
      <c r="D225" s="264" t="s">
        <v>310</v>
      </c>
      <c r="E225" s="264" t="s">
        <v>380</v>
      </c>
      <c r="F225" s="265">
        <v>1000</v>
      </c>
      <c r="G225" s="265">
        <v>2000</v>
      </c>
      <c r="H225" s="265">
        <v>2000</v>
      </c>
    </row>
    <row r="226" spans="1:8" ht="62.4" hidden="1" x14ac:dyDescent="0.3">
      <c r="A226" s="240" t="s">
        <v>439</v>
      </c>
      <c r="B226" s="284" t="s">
        <v>207</v>
      </c>
      <c r="C226" s="267" t="s">
        <v>313</v>
      </c>
      <c r="D226" s="267" t="s">
        <v>311</v>
      </c>
      <c r="E226" s="267"/>
      <c r="F226" s="269" t="e">
        <f>F228+F231</f>
        <v>#REF!</v>
      </c>
      <c r="G226" s="269" t="e">
        <f t="shared" ref="G226:H226" si="89">G228+G231</f>
        <v>#REF!</v>
      </c>
      <c r="H226" s="269" t="e">
        <f t="shared" si="89"/>
        <v>#REF!</v>
      </c>
    </row>
    <row r="227" spans="1:8" ht="31.2" hidden="1" x14ac:dyDescent="0.3">
      <c r="A227" s="204" t="s">
        <v>440</v>
      </c>
      <c r="B227" s="284" t="s">
        <v>207</v>
      </c>
      <c r="C227" s="264" t="s">
        <v>313</v>
      </c>
      <c r="D227" s="264" t="s">
        <v>441</v>
      </c>
      <c r="E227" s="264"/>
      <c r="F227" s="265"/>
      <c r="G227" s="265"/>
      <c r="H227" s="265"/>
    </row>
    <row r="228" spans="1:8" ht="31.2" hidden="1" x14ac:dyDescent="0.3">
      <c r="A228" s="170" t="s">
        <v>391</v>
      </c>
      <c r="B228" s="284" t="s">
        <v>207</v>
      </c>
      <c r="C228" s="264" t="s">
        <v>313</v>
      </c>
      <c r="D228" s="264" t="s">
        <v>312</v>
      </c>
      <c r="E228" s="264" t="s">
        <v>434</v>
      </c>
      <c r="F228" s="265">
        <f>F229+F230</f>
        <v>0</v>
      </c>
      <c r="G228" s="265">
        <f t="shared" ref="G228:H228" si="90">G229+G230</f>
        <v>0</v>
      </c>
      <c r="H228" s="265">
        <f t="shared" si="90"/>
        <v>0</v>
      </c>
    </row>
    <row r="229" spans="1:8" hidden="1" x14ac:dyDescent="0.3">
      <c r="A229" s="204" t="s">
        <v>393</v>
      </c>
      <c r="B229" s="284" t="s">
        <v>207</v>
      </c>
      <c r="C229" s="264" t="s">
        <v>313</v>
      </c>
      <c r="D229" s="264" t="s">
        <v>312</v>
      </c>
      <c r="E229" s="264" t="s">
        <v>394</v>
      </c>
      <c r="F229" s="265"/>
      <c r="G229" s="265"/>
      <c r="H229" s="265"/>
    </row>
    <row r="230" spans="1:8" ht="62.4" hidden="1" x14ac:dyDescent="0.3">
      <c r="A230" s="204" t="s">
        <v>395</v>
      </c>
      <c r="B230" s="284" t="s">
        <v>207</v>
      </c>
      <c r="C230" s="264" t="s">
        <v>313</v>
      </c>
      <c r="D230" s="264" t="s">
        <v>312</v>
      </c>
      <c r="E230" s="264" t="s">
        <v>396</v>
      </c>
      <c r="F230" s="265"/>
      <c r="G230" s="265"/>
      <c r="H230" s="265"/>
    </row>
    <row r="231" spans="1:8" ht="31.2" hidden="1" x14ac:dyDescent="0.3">
      <c r="A231" s="170" t="s">
        <v>378</v>
      </c>
      <c r="B231" s="284" t="s">
        <v>207</v>
      </c>
      <c r="C231" s="264" t="s">
        <v>313</v>
      </c>
      <c r="D231" s="264" t="s">
        <v>314</v>
      </c>
      <c r="E231" s="264" t="s">
        <v>249</v>
      </c>
      <c r="F231" s="265" t="e">
        <f>#REF!</f>
        <v>#REF!</v>
      </c>
      <c r="G231" s="265" t="e">
        <f>#REF!</f>
        <v>#REF!</v>
      </c>
      <c r="H231" s="265" t="e">
        <f>#REF!</f>
        <v>#REF!</v>
      </c>
    </row>
    <row r="232" spans="1:8" ht="20.25" customHeight="1" x14ac:dyDescent="0.3">
      <c r="A232" s="197" t="s">
        <v>241</v>
      </c>
      <c r="B232" s="272" t="s">
        <v>207</v>
      </c>
      <c r="C232" s="267" t="s">
        <v>479</v>
      </c>
      <c r="D232" s="267"/>
      <c r="E232" s="267"/>
      <c r="F232" s="269">
        <f t="shared" ref="F232:F234" si="91">F233</f>
        <v>0</v>
      </c>
      <c r="G232" s="269">
        <f t="shared" ref="G232:G237" si="92">G233</f>
        <v>139200</v>
      </c>
      <c r="H232" s="269">
        <f t="shared" ref="H232:H237" si="93">H233</f>
        <v>139200</v>
      </c>
    </row>
    <row r="233" spans="1:8" ht="30" customHeight="1" x14ac:dyDescent="0.3">
      <c r="A233" s="242" t="s">
        <v>197</v>
      </c>
      <c r="B233" s="272" t="s">
        <v>207</v>
      </c>
      <c r="C233" s="267" t="s">
        <v>200</v>
      </c>
      <c r="D233" s="267"/>
      <c r="E233" s="267"/>
      <c r="F233" s="269">
        <f t="shared" si="91"/>
        <v>0</v>
      </c>
      <c r="G233" s="269">
        <f t="shared" si="92"/>
        <v>139200</v>
      </c>
      <c r="H233" s="269">
        <f t="shared" si="93"/>
        <v>139200</v>
      </c>
    </row>
    <row r="234" spans="1:8" ht="30" customHeight="1" x14ac:dyDescent="0.3">
      <c r="A234" s="201" t="s">
        <v>478</v>
      </c>
      <c r="B234" s="272" t="s">
        <v>207</v>
      </c>
      <c r="C234" s="267" t="s">
        <v>200</v>
      </c>
      <c r="D234" s="267" t="s">
        <v>253</v>
      </c>
      <c r="E234" s="267"/>
      <c r="F234" s="269">
        <f t="shared" si="91"/>
        <v>0</v>
      </c>
      <c r="G234" s="269">
        <f t="shared" si="92"/>
        <v>139200</v>
      </c>
      <c r="H234" s="269">
        <f t="shared" si="93"/>
        <v>139200</v>
      </c>
    </row>
    <row r="235" spans="1:8" ht="30" customHeight="1" x14ac:dyDescent="0.3">
      <c r="A235" s="234" t="s">
        <v>352</v>
      </c>
      <c r="B235" s="272" t="s">
        <v>207</v>
      </c>
      <c r="C235" s="267" t="s">
        <v>200</v>
      </c>
      <c r="D235" s="267" t="s">
        <v>354</v>
      </c>
      <c r="E235" s="267"/>
      <c r="F235" s="269">
        <f>F236</f>
        <v>0</v>
      </c>
      <c r="G235" s="269">
        <f t="shared" si="92"/>
        <v>139200</v>
      </c>
      <c r="H235" s="269">
        <f t="shared" si="93"/>
        <v>139200</v>
      </c>
    </row>
    <row r="236" spans="1:8" ht="51" customHeight="1" x14ac:dyDescent="0.3">
      <c r="A236" s="283" t="s">
        <v>477</v>
      </c>
      <c r="B236" s="284" t="s">
        <v>207</v>
      </c>
      <c r="C236" s="264" t="s">
        <v>200</v>
      </c>
      <c r="D236" s="264" t="s">
        <v>480</v>
      </c>
      <c r="E236" s="264"/>
      <c r="F236" s="265">
        <f>F237</f>
        <v>0</v>
      </c>
      <c r="G236" s="265">
        <f t="shared" si="92"/>
        <v>139200</v>
      </c>
      <c r="H236" s="265">
        <f t="shared" si="93"/>
        <v>139200</v>
      </c>
    </row>
    <row r="237" spans="1:8" ht="36.75" customHeight="1" x14ac:dyDescent="0.3">
      <c r="A237" s="198" t="s">
        <v>353</v>
      </c>
      <c r="B237" s="284" t="s">
        <v>207</v>
      </c>
      <c r="C237" s="264" t="s">
        <v>200</v>
      </c>
      <c r="D237" s="264" t="s">
        <v>355</v>
      </c>
      <c r="E237" s="264" t="s">
        <v>270</v>
      </c>
      <c r="F237" s="265">
        <f>F238</f>
        <v>0</v>
      </c>
      <c r="G237" s="265">
        <f t="shared" si="92"/>
        <v>139200</v>
      </c>
      <c r="H237" s="265">
        <f t="shared" si="93"/>
        <v>139200</v>
      </c>
    </row>
    <row r="238" spans="1:8" ht="35.25" customHeight="1" x14ac:dyDescent="0.3">
      <c r="A238" s="198" t="s">
        <v>481</v>
      </c>
      <c r="B238" s="284" t="s">
        <v>207</v>
      </c>
      <c r="C238" s="264" t="s">
        <v>200</v>
      </c>
      <c r="D238" s="264" t="s">
        <v>355</v>
      </c>
      <c r="E238" s="264" t="s">
        <v>548</v>
      </c>
      <c r="F238" s="265">
        <v>0</v>
      </c>
      <c r="G238" s="265">
        <v>139200</v>
      </c>
      <c r="H238" s="265">
        <v>139200</v>
      </c>
    </row>
    <row r="239" spans="1:8" ht="29.25" customHeight="1" x14ac:dyDescent="0.3">
      <c r="A239" s="240" t="s">
        <v>476</v>
      </c>
      <c r="B239" s="241"/>
      <c r="C239" s="267"/>
      <c r="D239" s="267"/>
      <c r="E239" s="267"/>
      <c r="F239" s="269">
        <f>F201+F171+F126+F84+F57+F49+F12+F232+F164</f>
        <v>6331438.4100000001</v>
      </c>
      <c r="G239" s="269" t="e">
        <f>G201+G171+G126+G84+G57+G49+G12+G232</f>
        <v>#REF!</v>
      </c>
      <c r="H239" s="269" t="e">
        <f>H201+H171+H126+H84+H57+H49+H12+H232</f>
        <v>#REF!</v>
      </c>
    </row>
    <row r="243" spans="1:6" ht="18" x14ac:dyDescent="0.35">
      <c r="A243" s="196" t="s">
        <v>189</v>
      </c>
      <c r="F243" s="285" t="s">
        <v>190</v>
      </c>
    </row>
  </sheetData>
  <mergeCells count="14">
    <mergeCell ref="B2:F2"/>
    <mergeCell ref="A3:F3"/>
    <mergeCell ref="A4:F4"/>
    <mergeCell ref="A6:H6"/>
    <mergeCell ref="A7:H7"/>
    <mergeCell ref="F9:F10"/>
    <mergeCell ref="G9:G10"/>
    <mergeCell ref="H9:H10"/>
    <mergeCell ref="D5:F5"/>
    <mergeCell ref="A9:A10"/>
    <mergeCell ref="B9:B10"/>
    <mergeCell ref="C9:C10"/>
    <mergeCell ref="D9:D10"/>
    <mergeCell ref="E9:E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F135-982A-406B-8E56-D5F14DBC1590}">
  <sheetPr>
    <pageSetUpPr fitToPage="1"/>
  </sheetPr>
  <dimension ref="A1:H242"/>
  <sheetViews>
    <sheetView workbookViewId="0">
      <selection activeCell="G51" sqref="G51"/>
    </sheetView>
  </sheetViews>
  <sheetFormatPr defaultRowHeight="15.6" x14ac:dyDescent="0.3"/>
  <cols>
    <col min="1" max="1" width="50.88671875" style="362" customWidth="1"/>
    <col min="2" max="2" width="14.5546875" style="362" customWidth="1"/>
    <col min="3" max="3" width="16" style="362" customWidth="1"/>
    <col min="4" max="4" width="20.109375" style="19" customWidth="1"/>
    <col min="5" max="5" width="14.33203125" style="19" customWidth="1"/>
    <col min="6" max="6" width="0.109375" style="19" customWidth="1"/>
    <col min="7" max="7" width="18" style="339" customWidth="1"/>
    <col min="8" max="8" width="17.109375" customWidth="1"/>
  </cols>
  <sheetData>
    <row r="1" spans="1:8" x14ac:dyDescent="0.3">
      <c r="A1" s="469" t="s">
        <v>731</v>
      </c>
      <c r="B1" s="469"/>
      <c r="C1" s="469"/>
      <c r="D1" s="469"/>
      <c r="E1" s="469"/>
      <c r="F1" s="469"/>
      <c r="G1" s="469"/>
      <c r="H1" s="469"/>
    </row>
    <row r="2" spans="1:8" x14ac:dyDescent="0.3">
      <c r="A2" s="469" t="s">
        <v>732</v>
      </c>
      <c r="B2" s="469"/>
      <c r="C2" s="469"/>
      <c r="D2" s="469"/>
      <c r="E2" s="469"/>
      <c r="F2" s="469"/>
      <c r="G2" s="469"/>
      <c r="H2" s="469"/>
    </row>
    <row r="3" spans="1:8" x14ac:dyDescent="0.3">
      <c r="A3" s="449" t="s">
        <v>647</v>
      </c>
      <c r="B3" s="449"/>
      <c r="C3" s="449"/>
      <c r="D3" s="449"/>
      <c r="E3" s="449"/>
      <c r="F3" s="449"/>
      <c r="G3" s="449"/>
      <c r="H3" s="449"/>
    </row>
    <row r="4" spans="1:8" x14ac:dyDescent="0.3">
      <c r="A4" s="468" t="s">
        <v>733</v>
      </c>
      <c r="B4" s="468"/>
      <c r="C4" s="468"/>
      <c r="D4" s="468"/>
      <c r="E4" s="468"/>
      <c r="F4" s="468"/>
      <c r="G4" s="468"/>
      <c r="H4" s="468"/>
    </row>
    <row r="5" spans="1:8" x14ac:dyDescent="0.3">
      <c r="D5" s="290"/>
      <c r="E5" s="290"/>
      <c r="F5" s="290"/>
    </row>
    <row r="6" spans="1:8" ht="56.25" customHeight="1" x14ac:dyDescent="0.3">
      <c r="A6" s="478" t="s">
        <v>734</v>
      </c>
      <c r="B6" s="478"/>
      <c r="C6" s="478"/>
      <c r="D6" s="478"/>
      <c r="E6" s="478"/>
      <c r="F6" s="478"/>
      <c r="G6" s="478"/>
      <c r="H6" s="478"/>
    </row>
    <row r="7" spans="1:8" x14ac:dyDescent="0.3">
      <c r="A7" s="47" t="s">
        <v>73</v>
      </c>
      <c r="B7" s="47" t="s">
        <v>73</v>
      </c>
      <c r="C7" s="47" t="s">
        <v>73</v>
      </c>
      <c r="D7" s="48" t="s">
        <v>73</v>
      </c>
      <c r="E7" s="48" t="s">
        <v>73</v>
      </c>
      <c r="F7" s="48"/>
      <c r="G7" s="47"/>
    </row>
    <row r="8" spans="1:8" ht="14.4" x14ac:dyDescent="0.3">
      <c r="A8" s="475" t="s">
        <v>74</v>
      </c>
      <c r="B8" s="476" t="s">
        <v>144</v>
      </c>
      <c r="C8" s="475" t="s">
        <v>75</v>
      </c>
      <c r="D8" s="475" t="s">
        <v>108</v>
      </c>
      <c r="E8" s="475" t="s">
        <v>109</v>
      </c>
      <c r="F8" s="472" t="s">
        <v>443</v>
      </c>
      <c r="G8" s="472" t="s">
        <v>645</v>
      </c>
      <c r="H8" s="472" t="s">
        <v>735</v>
      </c>
    </row>
    <row r="9" spans="1:8" ht="14.4" x14ac:dyDescent="0.3">
      <c r="A9" s="475"/>
      <c r="B9" s="476"/>
      <c r="C9" s="475"/>
      <c r="D9" s="475"/>
      <c r="E9" s="475"/>
      <c r="F9" s="473"/>
      <c r="G9" s="473"/>
      <c r="H9" s="473"/>
    </row>
    <row r="10" spans="1:8" ht="31.2" x14ac:dyDescent="0.3">
      <c r="A10" s="271" t="s">
        <v>442</v>
      </c>
      <c r="B10" s="272" t="s">
        <v>207</v>
      </c>
      <c r="C10" s="272"/>
      <c r="D10" s="272"/>
      <c r="E10" s="272"/>
      <c r="F10" s="273" t="e">
        <f>F11+F44+F54+F60+F71+F81+F116+F123+F183+#REF!</f>
        <v>#REF!</v>
      </c>
      <c r="G10" s="273">
        <f>G11+G44+G52+G79+G121+G168+G198+G229</f>
        <v>4378338.3100000005</v>
      </c>
      <c r="H10" s="273">
        <f>H11+H44+H52+H79+H121+H168+H198+H229</f>
        <v>4124778.89</v>
      </c>
    </row>
    <row r="11" spans="1:8" x14ac:dyDescent="0.3">
      <c r="A11" s="271" t="s">
        <v>371</v>
      </c>
      <c r="B11" s="272" t="s">
        <v>207</v>
      </c>
      <c r="C11" s="272" t="s">
        <v>77</v>
      </c>
      <c r="D11" s="272"/>
      <c r="E11" s="272"/>
      <c r="F11" s="273">
        <f>F12+F18+F31+F36+F39</f>
        <v>4391623.87</v>
      </c>
      <c r="G11" s="273">
        <f>G12+G18+G31+G36+G39</f>
        <v>3348321</v>
      </c>
      <c r="H11" s="273">
        <f>H12+H18+H31+H36+H39</f>
        <v>3328314</v>
      </c>
    </row>
    <row r="12" spans="1:8" ht="46.8" x14ac:dyDescent="0.3">
      <c r="A12" s="197" t="s">
        <v>78</v>
      </c>
      <c r="B12" s="272" t="s">
        <v>207</v>
      </c>
      <c r="C12" s="272" t="s">
        <v>79</v>
      </c>
      <c r="D12" s="272"/>
      <c r="E12" s="272"/>
      <c r="F12" s="273">
        <f>F14</f>
        <v>601370</v>
      </c>
      <c r="G12" s="273">
        <f>G14</f>
        <v>923064.26</v>
      </c>
      <c r="H12" s="273">
        <f>H14</f>
        <v>915622.5</v>
      </c>
    </row>
    <row r="13" spans="1:8" ht="31.2" x14ac:dyDescent="0.3">
      <c r="A13" s="271" t="s">
        <v>252</v>
      </c>
      <c r="B13" s="272" t="s">
        <v>207</v>
      </c>
      <c r="C13" s="272" t="s">
        <v>79</v>
      </c>
      <c r="D13" s="272" t="s">
        <v>253</v>
      </c>
      <c r="E13" s="272"/>
      <c r="F13" s="273">
        <f>F14</f>
        <v>601370</v>
      </c>
      <c r="G13" s="273">
        <f>G14</f>
        <v>923064.26</v>
      </c>
      <c r="H13" s="273">
        <f>H14</f>
        <v>915622.5</v>
      </c>
    </row>
    <row r="14" spans="1:8" ht="31.2" x14ac:dyDescent="0.3">
      <c r="A14" s="179" t="s">
        <v>372</v>
      </c>
      <c r="B14" s="284" t="s">
        <v>207</v>
      </c>
      <c r="C14" s="274" t="s">
        <v>79</v>
      </c>
      <c r="D14" s="274" t="s">
        <v>255</v>
      </c>
      <c r="E14" s="274" t="s">
        <v>373</v>
      </c>
      <c r="F14" s="275">
        <f>F15+F16+F17</f>
        <v>601370</v>
      </c>
      <c r="G14" s="275">
        <f>G15+G16+G17</f>
        <v>923064.26</v>
      </c>
      <c r="H14" s="275">
        <f>H15+H16+H17</f>
        <v>915622.5</v>
      </c>
    </row>
    <row r="15" spans="1:8" ht="31.2" x14ac:dyDescent="0.3">
      <c r="A15" s="179" t="s">
        <v>374</v>
      </c>
      <c r="B15" s="284" t="s">
        <v>207</v>
      </c>
      <c r="C15" s="274" t="s">
        <v>79</v>
      </c>
      <c r="D15" s="274" t="s">
        <v>255</v>
      </c>
      <c r="E15" s="274" t="s">
        <v>375</v>
      </c>
      <c r="F15" s="275">
        <v>455070</v>
      </c>
      <c r="G15" s="275">
        <v>738620</v>
      </c>
      <c r="H15" s="275">
        <v>738620</v>
      </c>
    </row>
    <row r="16" spans="1:8" ht="46.8" x14ac:dyDescent="0.3">
      <c r="A16" s="179" t="s">
        <v>116</v>
      </c>
      <c r="B16" s="284" t="s">
        <v>207</v>
      </c>
      <c r="C16" s="274" t="s">
        <v>79</v>
      </c>
      <c r="D16" s="274" t="s">
        <v>255</v>
      </c>
      <c r="E16" s="274" t="s">
        <v>376</v>
      </c>
      <c r="F16" s="275">
        <v>9000</v>
      </c>
      <c r="G16" s="275">
        <v>0</v>
      </c>
      <c r="H16" s="275">
        <v>0</v>
      </c>
    </row>
    <row r="17" spans="1:8" ht="62.4" x14ac:dyDescent="0.3">
      <c r="A17" s="179" t="s">
        <v>227</v>
      </c>
      <c r="B17" s="284" t="s">
        <v>207</v>
      </c>
      <c r="C17" s="274" t="s">
        <v>79</v>
      </c>
      <c r="D17" s="274" t="s">
        <v>255</v>
      </c>
      <c r="E17" s="274" t="s">
        <v>377</v>
      </c>
      <c r="F17" s="275">
        <v>137300</v>
      </c>
      <c r="G17" s="275">
        <v>184444.26</v>
      </c>
      <c r="H17" s="275">
        <v>177002.5</v>
      </c>
    </row>
    <row r="18" spans="1:8" ht="62.4" x14ac:dyDescent="0.3">
      <c r="A18" s="197" t="s">
        <v>80</v>
      </c>
      <c r="B18" s="272" t="s">
        <v>207</v>
      </c>
      <c r="C18" s="276" t="s">
        <v>81</v>
      </c>
      <c r="D18" s="276"/>
      <c r="E18" s="276"/>
      <c r="F18" s="277">
        <f>F20+F24+F27</f>
        <v>3042303.95</v>
      </c>
      <c r="G18" s="277">
        <f>G20+G24+G27</f>
        <v>1512810.74</v>
      </c>
      <c r="H18" s="277">
        <f>H20+H24+H27</f>
        <v>1500245.5</v>
      </c>
    </row>
    <row r="19" spans="1:8" ht="31.2" x14ac:dyDescent="0.3">
      <c r="A19" s="271" t="s">
        <v>252</v>
      </c>
      <c r="B19" s="272" t="s">
        <v>207</v>
      </c>
      <c r="C19" s="276" t="s">
        <v>81</v>
      </c>
      <c r="D19" s="276" t="s">
        <v>253</v>
      </c>
      <c r="E19" s="276"/>
      <c r="F19" s="277">
        <f>F20+F24+F27</f>
        <v>3042303.95</v>
      </c>
      <c r="G19" s="277">
        <f>G20+G24+G27</f>
        <v>1512810.74</v>
      </c>
      <c r="H19" s="277">
        <f>H20+H24+H27</f>
        <v>1500245.5</v>
      </c>
    </row>
    <row r="20" spans="1:8" ht="31.2" x14ac:dyDescent="0.3">
      <c r="A20" s="179" t="s">
        <v>372</v>
      </c>
      <c r="B20" s="284" t="s">
        <v>207</v>
      </c>
      <c r="C20" s="274" t="s">
        <v>81</v>
      </c>
      <c r="D20" s="274" t="s">
        <v>256</v>
      </c>
      <c r="E20" s="274" t="s">
        <v>373</v>
      </c>
      <c r="F20" s="275">
        <f>F21+F22+F23</f>
        <v>2672703.9500000002</v>
      </c>
      <c r="G20" s="275">
        <v>1453810.74</v>
      </c>
      <c r="H20" s="275">
        <v>1442245.5</v>
      </c>
    </row>
    <row r="21" spans="1:8" ht="31.2" x14ac:dyDescent="0.3">
      <c r="A21" s="179" t="s">
        <v>374</v>
      </c>
      <c r="B21" s="284" t="s">
        <v>207</v>
      </c>
      <c r="C21" s="274" t="s">
        <v>81</v>
      </c>
      <c r="D21" s="274" t="s">
        <v>256</v>
      </c>
      <c r="E21" s="274" t="s">
        <v>375</v>
      </c>
      <c r="F21" s="275">
        <v>2052703.95</v>
      </c>
      <c r="G21" s="275">
        <v>1453810.74</v>
      </c>
      <c r="H21" s="275">
        <v>1442245.5</v>
      </c>
    </row>
    <row r="22" spans="1:8" ht="46.8" x14ac:dyDescent="0.3">
      <c r="A22" s="179" t="s">
        <v>116</v>
      </c>
      <c r="B22" s="284" t="s">
        <v>207</v>
      </c>
      <c r="C22" s="274" t="s">
        <v>81</v>
      </c>
      <c r="D22" s="274" t="s">
        <v>256</v>
      </c>
      <c r="E22" s="274" t="s">
        <v>376</v>
      </c>
      <c r="F22" s="275">
        <v>11000</v>
      </c>
      <c r="G22" s="275">
        <v>0</v>
      </c>
      <c r="H22" s="275">
        <v>0</v>
      </c>
    </row>
    <row r="23" spans="1:8" ht="62.4" x14ac:dyDescent="0.3">
      <c r="A23" s="179" t="s">
        <v>227</v>
      </c>
      <c r="B23" s="284" t="s">
        <v>207</v>
      </c>
      <c r="C23" s="274" t="s">
        <v>81</v>
      </c>
      <c r="D23" s="274" t="s">
        <v>256</v>
      </c>
      <c r="E23" s="274" t="s">
        <v>377</v>
      </c>
      <c r="F23" s="275">
        <v>609000</v>
      </c>
      <c r="G23" s="275">
        <v>0</v>
      </c>
      <c r="H23" s="275">
        <v>0</v>
      </c>
    </row>
    <row r="24" spans="1:8" ht="31.2" x14ac:dyDescent="0.3">
      <c r="A24" s="179" t="s">
        <v>378</v>
      </c>
      <c r="B24" s="284" t="s">
        <v>207</v>
      </c>
      <c r="C24" s="274" t="s">
        <v>81</v>
      </c>
      <c r="D24" s="274" t="s">
        <v>259</v>
      </c>
      <c r="E24" s="274" t="s">
        <v>249</v>
      </c>
      <c r="F24" s="275">
        <f>F25</f>
        <v>310600</v>
      </c>
      <c r="G24" s="275">
        <v>59000</v>
      </c>
      <c r="H24" s="275">
        <v>58000</v>
      </c>
    </row>
    <row r="25" spans="1:8" x14ac:dyDescent="0.3">
      <c r="A25" s="179" t="s">
        <v>448</v>
      </c>
      <c r="B25" s="284" t="s">
        <v>207</v>
      </c>
      <c r="C25" s="274" t="s">
        <v>81</v>
      </c>
      <c r="D25" s="274" t="s">
        <v>259</v>
      </c>
      <c r="E25" s="274" t="s">
        <v>380</v>
      </c>
      <c r="F25" s="275">
        <v>310600</v>
      </c>
      <c r="G25" s="275">
        <v>5000</v>
      </c>
      <c r="H25" s="275">
        <v>5000</v>
      </c>
    </row>
    <row r="26" spans="1:8" x14ac:dyDescent="0.3">
      <c r="A26" s="179" t="s">
        <v>493</v>
      </c>
      <c r="B26" s="284" t="s">
        <v>207</v>
      </c>
      <c r="C26" s="274" t="s">
        <v>81</v>
      </c>
      <c r="D26" s="274" t="s">
        <v>259</v>
      </c>
      <c r="E26" s="274" t="s">
        <v>495</v>
      </c>
      <c r="F26" s="275"/>
      <c r="G26" s="275">
        <v>54000</v>
      </c>
      <c r="H26" s="275">
        <v>53000</v>
      </c>
    </row>
    <row r="27" spans="1:8" x14ac:dyDescent="0.3">
      <c r="A27" s="364" t="s">
        <v>261</v>
      </c>
      <c r="B27" s="284" t="s">
        <v>207</v>
      </c>
      <c r="C27" s="274" t="s">
        <v>81</v>
      </c>
      <c r="D27" s="274" t="s">
        <v>259</v>
      </c>
      <c r="E27" s="274" t="s">
        <v>381</v>
      </c>
      <c r="F27" s="275">
        <f>F28+F29+F30</f>
        <v>59000</v>
      </c>
      <c r="G27" s="275">
        <f>G28+G29+G30</f>
        <v>0</v>
      </c>
      <c r="H27" s="275">
        <f>H28+H29+H30</f>
        <v>0</v>
      </c>
    </row>
    <row r="28" spans="1:8" ht="31.2" x14ac:dyDescent="0.3">
      <c r="A28" s="198" t="s">
        <v>234</v>
      </c>
      <c r="B28" s="284" t="s">
        <v>207</v>
      </c>
      <c r="C28" s="274" t="s">
        <v>81</v>
      </c>
      <c r="D28" s="274" t="s">
        <v>259</v>
      </c>
      <c r="E28" s="274" t="s">
        <v>444</v>
      </c>
      <c r="F28" s="275">
        <v>50000</v>
      </c>
      <c r="G28" s="275">
        <v>0</v>
      </c>
      <c r="H28" s="275">
        <v>0</v>
      </c>
    </row>
    <row r="29" spans="1:8" x14ac:dyDescent="0.3">
      <c r="A29" s="179" t="s">
        <v>445</v>
      </c>
      <c r="B29" s="284" t="s">
        <v>207</v>
      </c>
      <c r="C29" s="274" t="s">
        <v>81</v>
      </c>
      <c r="D29" s="274" t="s">
        <v>259</v>
      </c>
      <c r="E29" s="274" t="s">
        <v>383</v>
      </c>
      <c r="F29" s="275">
        <v>6000</v>
      </c>
      <c r="G29" s="275">
        <v>0</v>
      </c>
      <c r="H29" s="275">
        <v>0</v>
      </c>
    </row>
    <row r="30" spans="1:8" x14ac:dyDescent="0.3">
      <c r="A30" s="179" t="s">
        <v>228</v>
      </c>
      <c r="B30" s="284" t="s">
        <v>207</v>
      </c>
      <c r="C30" s="274" t="s">
        <v>81</v>
      </c>
      <c r="D30" s="274" t="s">
        <v>259</v>
      </c>
      <c r="E30" s="274" t="s">
        <v>384</v>
      </c>
      <c r="F30" s="275">
        <v>3000</v>
      </c>
      <c r="G30" s="275">
        <v>0</v>
      </c>
      <c r="H30" s="275">
        <v>0</v>
      </c>
    </row>
    <row r="31" spans="1:8" ht="46.8" x14ac:dyDescent="0.3">
      <c r="A31" s="199" t="s">
        <v>82</v>
      </c>
      <c r="B31" s="272" t="s">
        <v>207</v>
      </c>
      <c r="C31" s="278" t="s">
        <v>83</v>
      </c>
      <c r="D31" s="278"/>
      <c r="E31" s="278"/>
      <c r="F31" s="279">
        <f>F32+F34</f>
        <v>644249.92000000004</v>
      </c>
      <c r="G31" s="279">
        <f>G32+G34</f>
        <v>906746</v>
      </c>
      <c r="H31" s="279">
        <f>H32+H34</f>
        <v>906746</v>
      </c>
    </row>
    <row r="32" spans="1:8" x14ac:dyDescent="0.3">
      <c r="A32" s="204" t="s">
        <v>325</v>
      </c>
      <c r="B32" s="284" t="s">
        <v>207</v>
      </c>
      <c r="C32" s="280" t="s">
        <v>83</v>
      </c>
      <c r="D32" s="280" t="s">
        <v>328</v>
      </c>
      <c r="E32" s="280" t="s">
        <v>326</v>
      </c>
      <c r="F32" s="281">
        <f>F33</f>
        <v>17187.419999999998</v>
      </c>
      <c r="G32" s="281">
        <v>36196</v>
      </c>
      <c r="H32" s="281">
        <v>36196</v>
      </c>
    </row>
    <row r="33" spans="1:8" x14ac:dyDescent="0.3">
      <c r="A33" s="204" t="s">
        <v>22</v>
      </c>
      <c r="B33" s="284" t="s">
        <v>207</v>
      </c>
      <c r="C33" s="280" t="s">
        <v>83</v>
      </c>
      <c r="D33" s="280" t="s">
        <v>328</v>
      </c>
      <c r="E33" s="280" t="s">
        <v>385</v>
      </c>
      <c r="F33" s="281">
        <v>17187.419999999998</v>
      </c>
      <c r="G33" s="281">
        <v>36196</v>
      </c>
      <c r="H33" s="281">
        <v>36196</v>
      </c>
    </row>
    <row r="34" spans="1:8" x14ac:dyDescent="0.3">
      <c r="A34" s="204" t="s">
        <v>325</v>
      </c>
      <c r="B34" s="284" t="s">
        <v>207</v>
      </c>
      <c r="C34" s="280" t="s">
        <v>83</v>
      </c>
      <c r="D34" s="280" t="s">
        <v>328</v>
      </c>
      <c r="E34" s="280" t="s">
        <v>326</v>
      </c>
      <c r="F34" s="281">
        <f>F35</f>
        <v>627062.5</v>
      </c>
      <c r="G34" s="281">
        <v>870550</v>
      </c>
      <c r="H34" s="281">
        <v>870550</v>
      </c>
    </row>
    <row r="35" spans="1:8" x14ac:dyDescent="0.3">
      <c r="A35" s="204" t="s">
        <v>22</v>
      </c>
      <c r="B35" s="284" t="s">
        <v>207</v>
      </c>
      <c r="C35" s="280" t="s">
        <v>83</v>
      </c>
      <c r="D35" s="280" t="s">
        <v>328</v>
      </c>
      <c r="E35" s="280" t="s">
        <v>385</v>
      </c>
      <c r="F35" s="281">
        <v>627062.5</v>
      </c>
      <c r="G35" s="281">
        <v>870550</v>
      </c>
      <c r="H35" s="281">
        <v>870550</v>
      </c>
    </row>
    <row r="36" spans="1:8" x14ac:dyDescent="0.3">
      <c r="A36" s="242" t="s">
        <v>84</v>
      </c>
      <c r="B36" s="272" t="s">
        <v>207</v>
      </c>
      <c r="C36" s="267" t="s">
        <v>85</v>
      </c>
      <c r="D36" s="267"/>
      <c r="E36" s="267"/>
      <c r="F36" s="269">
        <f>F38</f>
        <v>3000</v>
      </c>
      <c r="G36" s="269">
        <f>G38</f>
        <v>5000</v>
      </c>
      <c r="H36" s="269">
        <f>H38</f>
        <v>5000</v>
      </c>
    </row>
    <row r="37" spans="1:8" ht="31.2" x14ac:dyDescent="0.3">
      <c r="A37" s="266" t="s">
        <v>447</v>
      </c>
      <c r="B37" s="272" t="s">
        <v>207</v>
      </c>
      <c r="C37" s="267" t="s">
        <v>85</v>
      </c>
      <c r="D37" s="267" t="s">
        <v>446</v>
      </c>
      <c r="E37" s="264" t="s">
        <v>262</v>
      </c>
      <c r="F37" s="265">
        <f>F38</f>
        <v>3000</v>
      </c>
      <c r="G37" s="265">
        <f>G38</f>
        <v>5000</v>
      </c>
      <c r="H37" s="265">
        <f>H38</f>
        <v>5000</v>
      </c>
    </row>
    <row r="38" spans="1:8" x14ac:dyDescent="0.3">
      <c r="A38" s="170" t="s">
        <v>122</v>
      </c>
      <c r="B38" s="284" t="s">
        <v>207</v>
      </c>
      <c r="C38" s="264" t="s">
        <v>85</v>
      </c>
      <c r="D38" s="264" t="s">
        <v>446</v>
      </c>
      <c r="E38" s="264" t="s">
        <v>386</v>
      </c>
      <c r="F38" s="265">
        <v>3000</v>
      </c>
      <c r="G38" s="265">
        <v>5000</v>
      </c>
      <c r="H38" s="265">
        <v>5000</v>
      </c>
    </row>
    <row r="39" spans="1:8" x14ac:dyDescent="0.3">
      <c r="A39" s="242" t="s">
        <v>214</v>
      </c>
      <c r="B39" s="272" t="s">
        <v>207</v>
      </c>
      <c r="C39" s="267" t="s">
        <v>211</v>
      </c>
      <c r="D39" s="267"/>
      <c r="E39" s="267"/>
      <c r="F39" s="269">
        <f>F40+F42</f>
        <v>100700</v>
      </c>
      <c r="G39" s="269">
        <f>G40+G42</f>
        <v>700</v>
      </c>
      <c r="H39" s="269">
        <f>H40+H42</f>
        <v>700</v>
      </c>
    </row>
    <row r="40" spans="1:8" ht="31.2" x14ac:dyDescent="0.3">
      <c r="A40" s="170" t="s">
        <v>378</v>
      </c>
      <c r="B40" s="284" t="s">
        <v>207</v>
      </c>
      <c r="C40" s="264" t="s">
        <v>211</v>
      </c>
      <c r="D40" s="264" t="s">
        <v>497</v>
      </c>
      <c r="E40" s="264" t="s">
        <v>249</v>
      </c>
      <c r="F40" s="265">
        <v>700</v>
      </c>
      <c r="G40" s="265">
        <v>700</v>
      </c>
      <c r="H40" s="265">
        <v>700</v>
      </c>
    </row>
    <row r="41" spans="1:8" x14ac:dyDescent="0.3">
      <c r="A41" s="204" t="s">
        <v>448</v>
      </c>
      <c r="B41" s="284" t="s">
        <v>207</v>
      </c>
      <c r="C41" s="264" t="s">
        <v>211</v>
      </c>
      <c r="D41" s="264" t="s">
        <v>497</v>
      </c>
      <c r="E41" s="264" t="s">
        <v>380</v>
      </c>
      <c r="F41" s="265">
        <v>700</v>
      </c>
      <c r="G41" s="265">
        <v>700</v>
      </c>
      <c r="H41" s="265">
        <v>700</v>
      </c>
    </row>
    <row r="42" spans="1:8" ht="31.2" x14ac:dyDescent="0.3">
      <c r="A42" s="170" t="s">
        <v>378</v>
      </c>
      <c r="B42" s="284" t="s">
        <v>207</v>
      </c>
      <c r="C42" s="264" t="s">
        <v>211</v>
      </c>
      <c r="D42" s="264" t="s">
        <v>351</v>
      </c>
      <c r="E42" s="264" t="s">
        <v>249</v>
      </c>
      <c r="F42" s="265">
        <f>F43</f>
        <v>100000</v>
      </c>
      <c r="G42" s="275">
        <f>G43</f>
        <v>0</v>
      </c>
      <c r="H42" s="265">
        <f>H43</f>
        <v>0</v>
      </c>
    </row>
    <row r="43" spans="1:8" x14ac:dyDescent="0.3">
      <c r="A43" s="204" t="s">
        <v>448</v>
      </c>
      <c r="B43" s="284" t="s">
        <v>207</v>
      </c>
      <c r="C43" s="264" t="s">
        <v>211</v>
      </c>
      <c r="D43" s="264" t="s">
        <v>351</v>
      </c>
      <c r="E43" s="264" t="s">
        <v>380</v>
      </c>
      <c r="F43" s="265">
        <v>100000</v>
      </c>
      <c r="G43" s="265">
        <v>0</v>
      </c>
      <c r="H43" s="265">
        <v>0</v>
      </c>
    </row>
    <row r="44" spans="1:8" x14ac:dyDescent="0.3">
      <c r="A44" s="197" t="s">
        <v>138</v>
      </c>
      <c r="B44" s="272" t="s">
        <v>207</v>
      </c>
      <c r="C44" s="278" t="s">
        <v>137</v>
      </c>
      <c r="D44" s="278"/>
      <c r="E44" s="278"/>
      <c r="F44" s="279">
        <f>F45</f>
        <v>126100</v>
      </c>
      <c r="G44" s="279">
        <f>G45</f>
        <v>189500</v>
      </c>
      <c r="H44" s="279">
        <f>H45</f>
        <v>0</v>
      </c>
    </row>
    <row r="45" spans="1:8" ht="62.4" x14ac:dyDescent="0.3">
      <c r="A45" s="199" t="s">
        <v>644</v>
      </c>
      <c r="B45" s="272" t="s">
        <v>207</v>
      </c>
      <c r="C45" s="278" t="s">
        <v>137</v>
      </c>
      <c r="D45" s="278" t="s">
        <v>500</v>
      </c>
      <c r="E45" s="278"/>
      <c r="F45" s="279">
        <f>F46+F50</f>
        <v>126100</v>
      </c>
      <c r="G45" s="279">
        <f>G46+G50</f>
        <v>189500</v>
      </c>
      <c r="H45" s="279">
        <f>H46+H50</f>
        <v>0</v>
      </c>
    </row>
    <row r="46" spans="1:8" ht="31.2" x14ac:dyDescent="0.3">
      <c r="A46" s="236" t="s">
        <v>449</v>
      </c>
      <c r="B46" s="284" t="s">
        <v>207</v>
      </c>
      <c r="C46" s="264" t="s">
        <v>137</v>
      </c>
      <c r="D46" s="264" t="s">
        <v>490</v>
      </c>
      <c r="E46" s="264" t="s">
        <v>373</v>
      </c>
      <c r="F46" s="265">
        <f>F47+F48+F49</f>
        <v>119210</v>
      </c>
      <c r="G46" s="265">
        <f>G47+G48+G49</f>
        <v>179374</v>
      </c>
      <c r="H46" s="265">
        <f>H47+H48+H49</f>
        <v>0</v>
      </c>
    </row>
    <row r="47" spans="1:8" ht="31.2" x14ac:dyDescent="0.3">
      <c r="A47" s="204" t="s">
        <v>374</v>
      </c>
      <c r="B47" s="284" t="s">
        <v>207</v>
      </c>
      <c r="C47" s="264" t="s">
        <v>137</v>
      </c>
      <c r="D47" s="264" t="s">
        <v>490</v>
      </c>
      <c r="E47" s="264" t="s">
        <v>375</v>
      </c>
      <c r="F47" s="265">
        <v>91710</v>
      </c>
      <c r="G47" s="265">
        <v>137000</v>
      </c>
      <c r="H47" s="265">
        <v>0</v>
      </c>
    </row>
    <row r="48" spans="1:8" ht="46.8" x14ac:dyDescent="0.3">
      <c r="A48" s="204" t="s">
        <v>116</v>
      </c>
      <c r="B48" s="284" t="s">
        <v>207</v>
      </c>
      <c r="C48" s="264" t="s">
        <v>137</v>
      </c>
      <c r="D48" s="264" t="s">
        <v>490</v>
      </c>
      <c r="E48" s="264" t="s">
        <v>376</v>
      </c>
      <c r="F48" s="265">
        <v>0</v>
      </c>
      <c r="G48" s="275">
        <v>1000</v>
      </c>
      <c r="H48" s="275">
        <v>0</v>
      </c>
    </row>
    <row r="49" spans="1:8" ht="62.4" x14ac:dyDescent="0.3">
      <c r="A49" s="204" t="s">
        <v>227</v>
      </c>
      <c r="B49" s="284" t="s">
        <v>207</v>
      </c>
      <c r="C49" s="264" t="s">
        <v>137</v>
      </c>
      <c r="D49" s="264" t="s">
        <v>490</v>
      </c>
      <c r="E49" s="264" t="s">
        <v>377</v>
      </c>
      <c r="F49" s="265">
        <v>27500</v>
      </c>
      <c r="G49" s="265">
        <v>41374</v>
      </c>
      <c r="H49" s="265">
        <v>0</v>
      </c>
    </row>
    <row r="50" spans="1:8" ht="31.2" x14ac:dyDescent="0.3">
      <c r="A50" s="170" t="s">
        <v>378</v>
      </c>
      <c r="B50" s="284" t="s">
        <v>207</v>
      </c>
      <c r="C50" s="264" t="s">
        <v>137</v>
      </c>
      <c r="D50" s="264" t="s">
        <v>490</v>
      </c>
      <c r="E50" s="264" t="s">
        <v>249</v>
      </c>
      <c r="F50" s="265">
        <f>F51</f>
        <v>6890</v>
      </c>
      <c r="G50" s="265">
        <f>G51</f>
        <v>10126</v>
      </c>
      <c r="H50" s="265">
        <f>H51</f>
        <v>0</v>
      </c>
    </row>
    <row r="51" spans="1:8" x14ac:dyDescent="0.3">
      <c r="A51" s="204" t="s">
        <v>235</v>
      </c>
      <c r="B51" s="284" t="s">
        <v>207</v>
      </c>
      <c r="C51" s="264" t="s">
        <v>137</v>
      </c>
      <c r="D51" s="264" t="s">
        <v>490</v>
      </c>
      <c r="E51" s="264" t="s">
        <v>380</v>
      </c>
      <c r="F51" s="265">
        <v>6890</v>
      </c>
      <c r="G51" s="265">
        <v>10126</v>
      </c>
      <c r="H51" s="265">
        <v>0</v>
      </c>
    </row>
    <row r="52" spans="1:8" ht="31.2" x14ac:dyDescent="0.3">
      <c r="A52" s="197" t="s">
        <v>86</v>
      </c>
      <c r="B52" s="272" t="s">
        <v>207</v>
      </c>
      <c r="C52" s="267" t="s">
        <v>87</v>
      </c>
      <c r="D52" s="264"/>
      <c r="E52" s="264"/>
      <c r="F52" s="269" t="e">
        <f>F53+F59</f>
        <v>#REF!</v>
      </c>
      <c r="G52" s="269">
        <f>G53+G59</f>
        <v>0</v>
      </c>
      <c r="H52" s="269">
        <f>H53+H59</f>
        <v>0</v>
      </c>
    </row>
    <row r="53" spans="1:8" ht="31.2" x14ac:dyDescent="0.3">
      <c r="A53" s="303" t="s">
        <v>263</v>
      </c>
      <c r="B53" s="272" t="s">
        <v>207</v>
      </c>
      <c r="C53" s="267" t="s">
        <v>89</v>
      </c>
      <c r="D53" s="267" t="s">
        <v>387</v>
      </c>
      <c r="E53" s="267"/>
      <c r="F53" s="269" t="e">
        <f>#REF!+F54+#REF!</f>
        <v>#REF!</v>
      </c>
      <c r="G53" s="269">
        <f>G54</f>
        <v>0</v>
      </c>
      <c r="H53" s="269">
        <f>H54</f>
        <v>0</v>
      </c>
    </row>
    <row r="54" spans="1:8" ht="31.2" x14ac:dyDescent="0.3">
      <c r="A54" s="293" t="s">
        <v>265</v>
      </c>
      <c r="B54" s="294" t="s">
        <v>207</v>
      </c>
      <c r="C54" s="295" t="s">
        <v>89</v>
      </c>
      <c r="D54" s="295" t="s">
        <v>266</v>
      </c>
      <c r="E54" s="295"/>
      <c r="F54" s="296">
        <f>F57</f>
        <v>2000</v>
      </c>
      <c r="G54" s="296">
        <f>G57</f>
        <v>0</v>
      </c>
      <c r="H54" s="296">
        <f>H57</f>
        <v>0</v>
      </c>
    </row>
    <row r="55" spans="1:8" ht="31.2" x14ac:dyDescent="0.3">
      <c r="A55" s="297" t="s">
        <v>450</v>
      </c>
      <c r="B55" s="298" t="s">
        <v>207</v>
      </c>
      <c r="C55" s="299" t="s">
        <v>89</v>
      </c>
      <c r="D55" s="299" t="s">
        <v>388</v>
      </c>
      <c r="E55" s="299"/>
      <c r="F55" s="300">
        <f>F57</f>
        <v>2000</v>
      </c>
      <c r="G55" s="300">
        <f>G57</f>
        <v>0</v>
      </c>
      <c r="H55" s="300">
        <f>H57</f>
        <v>0</v>
      </c>
    </row>
    <row r="56" spans="1:8" ht="62.4" x14ac:dyDescent="0.3">
      <c r="A56" s="202" t="s">
        <v>341</v>
      </c>
      <c r="B56" s="298" t="s">
        <v>207</v>
      </c>
      <c r="C56" s="299" t="s">
        <v>89</v>
      </c>
      <c r="D56" s="299" t="s">
        <v>267</v>
      </c>
      <c r="E56" s="299"/>
      <c r="F56" s="300">
        <f t="shared" ref="F56:H57" si="0">F57</f>
        <v>2000</v>
      </c>
      <c r="G56" s="300">
        <f t="shared" si="0"/>
        <v>0</v>
      </c>
      <c r="H56" s="300">
        <f t="shared" si="0"/>
        <v>0</v>
      </c>
    </row>
    <row r="57" spans="1:8" ht="31.2" x14ac:dyDescent="0.3">
      <c r="A57" s="301" t="s">
        <v>260</v>
      </c>
      <c r="B57" s="298" t="s">
        <v>207</v>
      </c>
      <c r="C57" s="299" t="s">
        <v>89</v>
      </c>
      <c r="D57" s="299" t="s">
        <v>267</v>
      </c>
      <c r="E57" s="299" t="s">
        <v>249</v>
      </c>
      <c r="F57" s="300">
        <f t="shared" si="0"/>
        <v>2000</v>
      </c>
      <c r="G57" s="300">
        <f t="shared" si="0"/>
        <v>0</v>
      </c>
      <c r="H57" s="300">
        <f t="shared" si="0"/>
        <v>0</v>
      </c>
    </row>
    <row r="58" spans="1:8" x14ac:dyDescent="0.3">
      <c r="A58" s="301" t="s">
        <v>235</v>
      </c>
      <c r="B58" s="298" t="s">
        <v>207</v>
      </c>
      <c r="C58" s="299" t="s">
        <v>89</v>
      </c>
      <c r="D58" s="299" t="s">
        <v>267</v>
      </c>
      <c r="E58" s="299" t="s">
        <v>380</v>
      </c>
      <c r="F58" s="300">
        <v>2000</v>
      </c>
      <c r="G58" s="300">
        <v>0</v>
      </c>
      <c r="H58" s="300">
        <v>0</v>
      </c>
    </row>
    <row r="59" spans="1:8" ht="31.2" x14ac:dyDescent="0.3">
      <c r="A59" s="303" t="s">
        <v>263</v>
      </c>
      <c r="B59" s="272" t="s">
        <v>207</v>
      </c>
      <c r="C59" s="267" t="s">
        <v>91</v>
      </c>
      <c r="D59" s="267" t="s">
        <v>387</v>
      </c>
      <c r="E59" s="267"/>
      <c r="F59" s="269">
        <f>F60</f>
        <v>23600</v>
      </c>
      <c r="G59" s="269">
        <f>G60+G74</f>
        <v>0</v>
      </c>
      <c r="H59" s="269">
        <f>H60+H74</f>
        <v>0</v>
      </c>
    </row>
    <row r="60" spans="1:8" ht="31.2" x14ac:dyDescent="0.3">
      <c r="A60" s="28" t="s">
        <v>268</v>
      </c>
      <c r="B60" s="272" t="s">
        <v>207</v>
      </c>
      <c r="C60" s="267" t="s">
        <v>91</v>
      </c>
      <c r="D60" s="267" t="s">
        <v>269</v>
      </c>
      <c r="E60" s="267"/>
      <c r="F60" s="269">
        <f>F61+F67</f>
        <v>23600</v>
      </c>
      <c r="G60" s="269">
        <f>G67</f>
        <v>0</v>
      </c>
      <c r="H60" s="269">
        <f>H67</f>
        <v>0</v>
      </c>
    </row>
    <row r="61" spans="1:8" ht="31.2" hidden="1" x14ac:dyDescent="0.3">
      <c r="A61" s="204" t="s">
        <v>389</v>
      </c>
      <c r="B61" s="272" t="s">
        <v>207</v>
      </c>
      <c r="C61" s="264" t="s">
        <v>91</v>
      </c>
      <c r="D61" s="264" t="s">
        <v>390</v>
      </c>
      <c r="E61" s="264"/>
      <c r="F61" s="265">
        <f>F62+F65</f>
        <v>0</v>
      </c>
      <c r="G61" s="265">
        <f>G62+G65</f>
        <v>0</v>
      </c>
      <c r="H61" s="265">
        <f>H62+H65</f>
        <v>0</v>
      </c>
    </row>
    <row r="62" spans="1:8" ht="31.2" hidden="1" x14ac:dyDescent="0.3">
      <c r="A62" s="170" t="s">
        <v>391</v>
      </c>
      <c r="B62" s="272" t="s">
        <v>207</v>
      </c>
      <c r="C62" s="264" t="s">
        <v>91</v>
      </c>
      <c r="D62" s="264" t="s">
        <v>392</v>
      </c>
      <c r="E62" s="264" t="s">
        <v>248</v>
      </c>
      <c r="F62" s="265">
        <f>F63+F64</f>
        <v>0</v>
      </c>
      <c r="G62" s="265">
        <f>G63+G64</f>
        <v>0</v>
      </c>
      <c r="H62" s="265">
        <f>H63+H64</f>
        <v>0</v>
      </c>
    </row>
    <row r="63" spans="1:8" hidden="1" x14ac:dyDescent="0.3">
      <c r="A63" s="204" t="s">
        <v>393</v>
      </c>
      <c r="B63" s="272" t="s">
        <v>207</v>
      </c>
      <c r="C63" s="264" t="s">
        <v>91</v>
      </c>
      <c r="D63" s="264" t="s">
        <v>392</v>
      </c>
      <c r="E63" s="264" t="s">
        <v>394</v>
      </c>
      <c r="F63" s="265"/>
      <c r="G63" s="265"/>
      <c r="H63" s="265"/>
    </row>
    <row r="64" spans="1:8" ht="62.4" hidden="1" x14ac:dyDescent="0.3">
      <c r="A64" s="204" t="s">
        <v>395</v>
      </c>
      <c r="B64" s="272" t="s">
        <v>207</v>
      </c>
      <c r="C64" s="264" t="s">
        <v>91</v>
      </c>
      <c r="D64" s="264" t="s">
        <v>392</v>
      </c>
      <c r="E64" s="264" t="s">
        <v>396</v>
      </c>
      <c r="F64" s="265"/>
      <c r="G64" s="265"/>
      <c r="H64" s="265"/>
    </row>
    <row r="65" spans="1:8" ht="31.2" hidden="1" x14ac:dyDescent="0.3">
      <c r="A65" s="170" t="s">
        <v>260</v>
      </c>
      <c r="B65" s="272" t="s">
        <v>207</v>
      </c>
      <c r="C65" s="264" t="s">
        <v>91</v>
      </c>
      <c r="D65" s="264" t="s">
        <v>397</v>
      </c>
      <c r="E65" s="264" t="s">
        <v>249</v>
      </c>
      <c r="F65" s="265">
        <f>F66</f>
        <v>0</v>
      </c>
      <c r="G65" s="265">
        <f>G66</f>
        <v>0</v>
      </c>
      <c r="H65" s="265">
        <f>H66</f>
        <v>0</v>
      </c>
    </row>
    <row r="66" spans="1:8" ht="31.2" hidden="1" x14ac:dyDescent="0.3">
      <c r="A66" s="204" t="s">
        <v>379</v>
      </c>
      <c r="B66" s="272" t="s">
        <v>207</v>
      </c>
      <c r="C66" s="264" t="s">
        <v>91</v>
      </c>
      <c r="D66" s="264" t="s">
        <v>397</v>
      </c>
      <c r="E66" s="264" t="s">
        <v>380</v>
      </c>
      <c r="F66" s="265"/>
      <c r="G66" s="265"/>
      <c r="H66" s="265"/>
    </row>
    <row r="67" spans="1:8" ht="46.8" x14ac:dyDescent="0.3">
      <c r="A67" s="205" t="s">
        <v>398</v>
      </c>
      <c r="B67" s="284" t="s">
        <v>207</v>
      </c>
      <c r="C67" s="264" t="s">
        <v>91</v>
      </c>
      <c r="D67" s="264" t="s">
        <v>399</v>
      </c>
      <c r="E67" s="264"/>
      <c r="F67" s="265">
        <f>F69</f>
        <v>23600</v>
      </c>
      <c r="G67" s="265">
        <f>G69</f>
        <v>0</v>
      </c>
      <c r="H67" s="265">
        <f>H69</f>
        <v>0</v>
      </c>
    </row>
    <row r="68" spans="1:8" ht="62.4" x14ac:dyDescent="0.3">
      <c r="A68" s="202" t="s">
        <v>341</v>
      </c>
      <c r="B68" s="284" t="s">
        <v>207</v>
      </c>
      <c r="C68" s="264" t="s">
        <v>91</v>
      </c>
      <c r="D68" s="264" t="s">
        <v>271</v>
      </c>
      <c r="E68" s="264"/>
      <c r="F68" s="265">
        <f t="shared" ref="F68:H69" si="1">F69</f>
        <v>23600</v>
      </c>
      <c r="G68" s="265">
        <f t="shared" si="1"/>
        <v>0</v>
      </c>
      <c r="H68" s="265">
        <f t="shared" si="1"/>
        <v>0</v>
      </c>
    </row>
    <row r="69" spans="1:8" ht="31.2" x14ac:dyDescent="0.3">
      <c r="A69" s="170" t="s">
        <v>260</v>
      </c>
      <c r="B69" s="284" t="s">
        <v>207</v>
      </c>
      <c r="C69" s="264" t="s">
        <v>91</v>
      </c>
      <c r="D69" s="264" t="s">
        <v>271</v>
      </c>
      <c r="E69" s="264" t="s">
        <v>249</v>
      </c>
      <c r="F69" s="265">
        <f t="shared" si="1"/>
        <v>23600</v>
      </c>
      <c r="G69" s="265">
        <f t="shared" si="1"/>
        <v>0</v>
      </c>
      <c r="H69" s="265">
        <f t="shared" si="1"/>
        <v>0</v>
      </c>
    </row>
    <row r="70" spans="1:8" x14ac:dyDescent="0.3">
      <c r="A70" s="204" t="s">
        <v>235</v>
      </c>
      <c r="B70" s="284" t="s">
        <v>207</v>
      </c>
      <c r="C70" s="264" t="s">
        <v>91</v>
      </c>
      <c r="D70" s="264" t="s">
        <v>271</v>
      </c>
      <c r="E70" s="264" t="s">
        <v>380</v>
      </c>
      <c r="F70" s="265">
        <v>23600</v>
      </c>
      <c r="G70" s="265">
        <v>0</v>
      </c>
      <c r="H70" s="265">
        <v>0</v>
      </c>
    </row>
    <row r="71" spans="1:8" ht="31.2" hidden="1" x14ac:dyDescent="0.3">
      <c r="A71" s="28" t="s">
        <v>400</v>
      </c>
      <c r="B71" s="272" t="s">
        <v>207</v>
      </c>
      <c r="C71" s="267" t="s">
        <v>274</v>
      </c>
      <c r="D71" s="267" t="s">
        <v>272</v>
      </c>
      <c r="E71" s="267"/>
      <c r="F71" s="269">
        <f>F79</f>
        <v>294885.67000000004</v>
      </c>
      <c r="G71" s="269">
        <f>G79</f>
        <v>490517.31</v>
      </c>
      <c r="H71" s="269">
        <f>H79</f>
        <v>496464.89</v>
      </c>
    </row>
    <row r="72" spans="1:8" ht="62.4" hidden="1" x14ac:dyDescent="0.3">
      <c r="A72" s="205" t="s">
        <v>401</v>
      </c>
      <c r="B72" s="272" t="s">
        <v>207</v>
      </c>
      <c r="C72" s="264" t="s">
        <v>274</v>
      </c>
      <c r="D72" s="264" t="s">
        <v>402</v>
      </c>
      <c r="E72" s="264"/>
      <c r="F72" s="265">
        <f>F79</f>
        <v>294885.67000000004</v>
      </c>
      <c r="G72" s="265">
        <f>G79</f>
        <v>490517.31</v>
      </c>
      <c r="H72" s="265">
        <f>H79</f>
        <v>496464.89</v>
      </c>
    </row>
    <row r="73" spans="1:8" ht="62.4" hidden="1" x14ac:dyDescent="0.3">
      <c r="A73" s="202" t="s">
        <v>341</v>
      </c>
      <c r="B73" s="272" t="s">
        <v>207</v>
      </c>
      <c r="C73" s="264" t="s">
        <v>274</v>
      </c>
      <c r="D73" s="264" t="s">
        <v>273</v>
      </c>
      <c r="E73" s="264"/>
      <c r="F73" s="265">
        <f>F79</f>
        <v>294885.67000000004</v>
      </c>
      <c r="G73" s="265"/>
      <c r="H73" s="265"/>
    </row>
    <row r="74" spans="1:8" ht="46.8" x14ac:dyDescent="0.3">
      <c r="A74" s="243" t="s">
        <v>336</v>
      </c>
      <c r="B74" s="272" t="s">
        <v>207</v>
      </c>
      <c r="C74" s="267" t="s">
        <v>91</v>
      </c>
      <c r="D74" s="267" t="s">
        <v>335</v>
      </c>
      <c r="E74" s="267"/>
      <c r="F74" s="269">
        <f>F77</f>
        <v>4000</v>
      </c>
      <c r="G74" s="269">
        <f>G77</f>
        <v>0</v>
      </c>
      <c r="H74" s="269">
        <f>H77</f>
        <v>0</v>
      </c>
    </row>
    <row r="75" spans="1:8" ht="46.8" x14ac:dyDescent="0.3">
      <c r="A75" s="239" t="s">
        <v>498</v>
      </c>
      <c r="B75" s="284" t="s">
        <v>207</v>
      </c>
      <c r="C75" s="264" t="s">
        <v>91</v>
      </c>
      <c r="D75" s="264" t="s">
        <v>451</v>
      </c>
      <c r="E75" s="264"/>
      <c r="F75" s="265">
        <f>F77</f>
        <v>4000</v>
      </c>
      <c r="G75" s="265">
        <f>G77</f>
        <v>0</v>
      </c>
      <c r="H75" s="265">
        <f>H77</f>
        <v>0</v>
      </c>
    </row>
    <row r="76" spans="1:8" ht="62.4" x14ac:dyDescent="0.3">
      <c r="A76" s="202" t="s">
        <v>341</v>
      </c>
      <c r="B76" s="284" t="s">
        <v>207</v>
      </c>
      <c r="C76" s="264" t="s">
        <v>91</v>
      </c>
      <c r="D76" s="264" t="s">
        <v>337</v>
      </c>
      <c r="E76" s="264"/>
      <c r="F76" s="265">
        <f t="shared" ref="F76:H77" si="2">F77</f>
        <v>4000</v>
      </c>
      <c r="G76" s="265">
        <f t="shared" si="2"/>
        <v>0</v>
      </c>
      <c r="H76" s="265">
        <f t="shared" si="2"/>
        <v>0</v>
      </c>
    </row>
    <row r="77" spans="1:8" ht="31.2" x14ac:dyDescent="0.3">
      <c r="A77" s="170" t="s">
        <v>260</v>
      </c>
      <c r="B77" s="284" t="s">
        <v>207</v>
      </c>
      <c r="C77" s="264" t="s">
        <v>91</v>
      </c>
      <c r="D77" s="264" t="s">
        <v>337</v>
      </c>
      <c r="E77" s="264" t="s">
        <v>249</v>
      </c>
      <c r="F77" s="265">
        <f t="shared" si="2"/>
        <v>4000</v>
      </c>
      <c r="G77" s="265">
        <f t="shared" si="2"/>
        <v>0</v>
      </c>
      <c r="H77" s="265">
        <f t="shared" si="2"/>
        <v>0</v>
      </c>
    </row>
    <row r="78" spans="1:8" x14ac:dyDescent="0.3">
      <c r="A78" s="204" t="s">
        <v>235</v>
      </c>
      <c r="B78" s="284" t="s">
        <v>207</v>
      </c>
      <c r="C78" s="264" t="s">
        <v>91</v>
      </c>
      <c r="D78" s="264" t="s">
        <v>337</v>
      </c>
      <c r="E78" s="264" t="s">
        <v>380</v>
      </c>
      <c r="F78" s="265">
        <v>4000</v>
      </c>
      <c r="G78" s="265">
        <v>0</v>
      </c>
      <c r="H78" s="265">
        <v>0</v>
      </c>
    </row>
    <row r="79" spans="1:8" x14ac:dyDescent="0.3">
      <c r="A79" s="197" t="s">
        <v>92</v>
      </c>
      <c r="B79" s="272" t="s">
        <v>207</v>
      </c>
      <c r="C79" s="267" t="s">
        <v>93</v>
      </c>
      <c r="D79" s="264"/>
      <c r="E79" s="264"/>
      <c r="F79" s="269">
        <f>F80+F115</f>
        <v>294885.67000000004</v>
      </c>
      <c r="G79" s="269">
        <f>G80+G115</f>
        <v>490517.31</v>
      </c>
      <c r="H79" s="269">
        <f>H80+H115</f>
        <v>496464.89</v>
      </c>
    </row>
    <row r="80" spans="1:8" x14ac:dyDescent="0.3">
      <c r="A80" s="197" t="s">
        <v>499</v>
      </c>
      <c r="B80" s="272" t="s">
        <v>207</v>
      </c>
      <c r="C80" s="267" t="s">
        <v>95</v>
      </c>
      <c r="D80" s="264"/>
      <c r="E80" s="264"/>
      <c r="F80" s="269">
        <f>F81</f>
        <v>293885.67000000004</v>
      </c>
      <c r="G80" s="269">
        <f>G81+G104+G110</f>
        <v>490517.31</v>
      </c>
      <c r="H80" s="269">
        <f>H81+H104+H110</f>
        <v>496464.89</v>
      </c>
    </row>
    <row r="81" spans="1:8" ht="31.2" x14ac:dyDescent="0.3">
      <c r="A81" s="28" t="s">
        <v>643</v>
      </c>
      <c r="B81" s="272" t="s">
        <v>207</v>
      </c>
      <c r="C81" s="267" t="s">
        <v>95</v>
      </c>
      <c r="D81" s="267" t="s">
        <v>276</v>
      </c>
      <c r="E81" s="267"/>
      <c r="F81" s="269">
        <f>F82</f>
        <v>293885.67000000004</v>
      </c>
      <c r="G81" s="269">
        <f>G82</f>
        <v>181238.31</v>
      </c>
      <c r="H81" s="269">
        <f>H82</f>
        <v>187185.89</v>
      </c>
    </row>
    <row r="82" spans="1:8" ht="31.2" x14ac:dyDescent="0.3">
      <c r="A82" s="28" t="s">
        <v>403</v>
      </c>
      <c r="B82" s="272" t="s">
        <v>207</v>
      </c>
      <c r="C82" s="267" t="s">
        <v>95</v>
      </c>
      <c r="D82" s="267" t="s">
        <v>278</v>
      </c>
      <c r="E82" s="267"/>
      <c r="F82" s="269">
        <f>F83+F87</f>
        <v>293885.67000000004</v>
      </c>
      <c r="G82" s="269">
        <f>G83+G87+G91</f>
        <v>181238.31</v>
      </c>
      <c r="H82" s="269">
        <f>H83+H87+H91</f>
        <v>187185.89</v>
      </c>
    </row>
    <row r="83" spans="1:8" ht="31.2" x14ac:dyDescent="0.3">
      <c r="A83" s="205" t="s">
        <v>404</v>
      </c>
      <c r="B83" s="284" t="s">
        <v>207</v>
      </c>
      <c r="C83" s="264" t="s">
        <v>95</v>
      </c>
      <c r="D83" s="264" t="s">
        <v>405</v>
      </c>
      <c r="E83" s="264"/>
      <c r="F83" s="265">
        <f>F85</f>
        <v>228885.67</v>
      </c>
      <c r="G83" s="265">
        <f>G85</f>
        <v>181238.31</v>
      </c>
      <c r="H83" s="265">
        <f>H85</f>
        <v>187185.89</v>
      </c>
    </row>
    <row r="84" spans="1:8" ht="62.4" x14ac:dyDescent="0.3">
      <c r="A84" s="202" t="s">
        <v>341</v>
      </c>
      <c r="B84" s="284" t="s">
        <v>207</v>
      </c>
      <c r="C84" s="264" t="s">
        <v>95</v>
      </c>
      <c r="D84" s="264" t="s">
        <v>279</v>
      </c>
      <c r="E84" s="264"/>
      <c r="F84" s="265">
        <f t="shared" ref="F84:H85" si="3">F85</f>
        <v>228885.67</v>
      </c>
      <c r="G84" s="265">
        <f t="shared" si="3"/>
        <v>181238.31</v>
      </c>
      <c r="H84" s="265">
        <f t="shared" si="3"/>
        <v>187185.89</v>
      </c>
    </row>
    <row r="85" spans="1:8" ht="31.2" x14ac:dyDescent="0.3">
      <c r="A85" s="170" t="s">
        <v>260</v>
      </c>
      <c r="B85" s="284" t="s">
        <v>207</v>
      </c>
      <c r="C85" s="264" t="s">
        <v>95</v>
      </c>
      <c r="D85" s="264" t="s">
        <v>279</v>
      </c>
      <c r="E85" s="264" t="s">
        <v>249</v>
      </c>
      <c r="F85" s="265">
        <f t="shared" si="3"/>
        <v>228885.67</v>
      </c>
      <c r="G85" s="265">
        <f t="shared" si="3"/>
        <v>181238.31</v>
      </c>
      <c r="H85" s="265">
        <f t="shared" si="3"/>
        <v>187185.89</v>
      </c>
    </row>
    <row r="86" spans="1:8" x14ac:dyDescent="0.3">
      <c r="A86" s="204" t="s">
        <v>235</v>
      </c>
      <c r="B86" s="284" t="s">
        <v>207</v>
      </c>
      <c r="C86" s="264" t="s">
        <v>95</v>
      </c>
      <c r="D86" s="264" t="s">
        <v>279</v>
      </c>
      <c r="E86" s="264" t="s">
        <v>380</v>
      </c>
      <c r="F86" s="265">
        <v>228885.67</v>
      </c>
      <c r="G86" s="265">
        <v>181238.31</v>
      </c>
      <c r="H86" s="265">
        <v>187185.89</v>
      </c>
    </row>
    <row r="87" spans="1:8" ht="31.2" x14ac:dyDescent="0.3">
      <c r="A87" s="239" t="s">
        <v>454</v>
      </c>
      <c r="B87" s="284" t="s">
        <v>207</v>
      </c>
      <c r="C87" s="264" t="s">
        <v>95</v>
      </c>
      <c r="D87" s="264" t="s">
        <v>406</v>
      </c>
      <c r="E87" s="264"/>
      <c r="F87" s="265">
        <f>F89</f>
        <v>65000</v>
      </c>
      <c r="G87" s="265">
        <f>G89</f>
        <v>0</v>
      </c>
      <c r="H87" s="265">
        <f>H89</f>
        <v>0</v>
      </c>
    </row>
    <row r="88" spans="1:8" ht="62.4" x14ac:dyDescent="0.3">
      <c r="A88" s="202" t="s">
        <v>341</v>
      </c>
      <c r="B88" s="284" t="s">
        <v>207</v>
      </c>
      <c r="C88" s="264" t="s">
        <v>95</v>
      </c>
      <c r="D88" s="264" t="s">
        <v>281</v>
      </c>
      <c r="E88" s="264"/>
      <c r="F88" s="265">
        <f t="shared" ref="F88:H89" si="4">F89</f>
        <v>65000</v>
      </c>
      <c r="G88" s="265">
        <f t="shared" si="4"/>
        <v>0</v>
      </c>
      <c r="H88" s="265">
        <f t="shared" si="4"/>
        <v>0</v>
      </c>
    </row>
    <row r="89" spans="1:8" ht="31.2" x14ac:dyDescent="0.3">
      <c r="A89" s="170" t="s">
        <v>260</v>
      </c>
      <c r="B89" s="284" t="s">
        <v>207</v>
      </c>
      <c r="C89" s="264" t="s">
        <v>95</v>
      </c>
      <c r="D89" s="264" t="s">
        <v>281</v>
      </c>
      <c r="E89" s="264" t="s">
        <v>249</v>
      </c>
      <c r="F89" s="265">
        <f t="shared" si="4"/>
        <v>65000</v>
      </c>
      <c r="G89" s="275">
        <f t="shared" si="4"/>
        <v>0</v>
      </c>
      <c r="H89" s="265">
        <f t="shared" si="4"/>
        <v>0</v>
      </c>
    </row>
    <row r="90" spans="1:8" x14ac:dyDescent="0.3">
      <c r="A90" s="204" t="s">
        <v>235</v>
      </c>
      <c r="B90" s="284" t="s">
        <v>207</v>
      </c>
      <c r="C90" s="264" t="s">
        <v>95</v>
      </c>
      <c r="D90" s="264" t="s">
        <v>281</v>
      </c>
      <c r="E90" s="264" t="s">
        <v>380</v>
      </c>
      <c r="F90" s="265">
        <v>65000</v>
      </c>
      <c r="G90" s="265">
        <v>0</v>
      </c>
      <c r="H90" s="265">
        <v>0</v>
      </c>
    </row>
    <row r="91" spans="1:8" ht="46.8" x14ac:dyDescent="0.3">
      <c r="A91" s="200" t="s">
        <v>455</v>
      </c>
      <c r="B91" s="284" t="s">
        <v>207</v>
      </c>
      <c r="C91" s="264" t="s">
        <v>95</v>
      </c>
      <c r="D91" s="264" t="s">
        <v>456</v>
      </c>
      <c r="E91" s="264"/>
      <c r="F91" s="265">
        <f>F93</f>
        <v>0</v>
      </c>
      <c r="G91" s="265">
        <f>G93</f>
        <v>0</v>
      </c>
      <c r="H91" s="265">
        <f>H93</f>
        <v>0</v>
      </c>
    </row>
    <row r="92" spans="1:8" ht="62.4" x14ac:dyDescent="0.3">
      <c r="A92" s="202" t="s">
        <v>341</v>
      </c>
      <c r="B92" s="284" t="s">
        <v>207</v>
      </c>
      <c r="C92" s="264" t="s">
        <v>95</v>
      </c>
      <c r="D92" s="264" t="s">
        <v>342</v>
      </c>
      <c r="E92" s="264"/>
      <c r="F92" s="265">
        <f t="shared" ref="F92:H93" si="5">F93</f>
        <v>0</v>
      </c>
      <c r="G92" s="265">
        <f t="shared" si="5"/>
        <v>0</v>
      </c>
      <c r="H92" s="265">
        <f t="shared" si="5"/>
        <v>0</v>
      </c>
    </row>
    <row r="93" spans="1:8" ht="31.2" x14ac:dyDescent="0.3">
      <c r="A93" s="170" t="s">
        <v>260</v>
      </c>
      <c r="B93" s="284" t="s">
        <v>207</v>
      </c>
      <c r="C93" s="264" t="s">
        <v>95</v>
      </c>
      <c r="D93" s="264" t="s">
        <v>342</v>
      </c>
      <c r="E93" s="264" t="s">
        <v>249</v>
      </c>
      <c r="F93" s="265">
        <f t="shared" si="5"/>
        <v>0</v>
      </c>
      <c r="G93" s="265">
        <f t="shared" si="5"/>
        <v>0</v>
      </c>
      <c r="H93" s="265">
        <f t="shared" si="5"/>
        <v>0</v>
      </c>
    </row>
    <row r="94" spans="1:8" x14ac:dyDescent="0.3">
      <c r="A94" s="204" t="s">
        <v>235</v>
      </c>
      <c r="B94" s="284" t="s">
        <v>207</v>
      </c>
      <c r="C94" s="264" t="s">
        <v>95</v>
      </c>
      <c r="D94" s="264" t="s">
        <v>342</v>
      </c>
      <c r="E94" s="264" t="s">
        <v>380</v>
      </c>
      <c r="F94" s="265">
        <v>0</v>
      </c>
      <c r="G94" s="265">
        <v>0</v>
      </c>
      <c r="H94" s="265">
        <v>0</v>
      </c>
    </row>
    <row r="95" spans="1:8" ht="31.2" hidden="1" x14ac:dyDescent="0.3">
      <c r="A95" s="28" t="s">
        <v>282</v>
      </c>
      <c r="B95" s="272" t="s">
        <v>207</v>
      </c>
      <c r="C95" s="267" t="s">
        <v>95</v>
      </c>
      <c r="D95" s="267" t="s">
        <v>283</v>
      </c>
      <c r="E95" s="267"/>
      <c r="F95" s="269">
        <f>F98</f>
        <v>0</v>
      </c>
      <c r="G95" s="269">
        <f>G98</f>
        <v>0</v>
      </c>
      <c r="H95" s="269">
        <f>H98</f>
        <v>0</v>
      </c>
    </row>
    <row r="96" spans="1:8" ht="46.8" hidden="1" x14ac:dyDescent="0.3">
      <c r="A96" s="205" t="s">
        <v>407</v>
      </c>
      <c r="B96" s="272" t="s">
        <v>207</v>
      </c>
      <c r="C96" s="264" t="s">
        <v>95</v>
      </c>
      <c r="D96" s="264" t="s">
        <v>408</v>
      </c>
      <c r="E96" s="264"/>
      <c r="F96" s="265">
        <f>F98</f>
        <v>0</v>
      </c>
      <c r="G96" s="265">
        <f>G98</f>
        <v>0</v>
      </c>
      <c r="H96" s="265">
        <f>H98</f>
        <v>0</v>
      </c>
    </row>
    <row r="97" spans="1:8" ht="62.4" hidden="1" x14ac:dyDescent="0.3">
      <c r="A97" s="202" t="s">
        <v>341</v>
      </c>
      <c r="B97" s="272" t="s">
        <v>207</v>
      </c>
      <c r="C97" s="264" t="s">
        <v>95</v>
      </c>
      <c r="D97" s="264" t="s">
        <v>284</v>
      </c>
      <c r="E97" s="264"/>
      <c r="F97" s="265">
        <f t="shared" ref="F97:H98" si="6">F98</f>
        <v>0</v>
      </c>
      <c r="G97" s="265">
        <f t="shared" si="6"/>
        <v>0</v>
      </c>
      <c r="H97" s="265">
        <f t="shared" si="6"/>
        <v>0</v>
      </c>
    </row>
    <row r="98" spans="1:8" ht="31.2" hidden="1" x14ac:dyDescent="0.3">
      <c r="A98" s="170" t="s">
        <v>260</v>
      </c>
      <c r="B98" s="272" t="s">
        <v>207</v>
      </c>
      <c r="C98" s="264" t="s">
        <v>95</v>
      </c>
      <c r="D98" s="264" t="s">
        <v>284</v>
      </c>
      <c r="E98" s="264" t="s">
        <v>249</v>
      </c>
      <c r="F98" s="265">
        <f t="shared" si="6"/>
        <v>0</v>
      </c>
      <c r="G98" s="265">
        <f t="shared" si="6"/>
        <v>0</v>
      </c>
      <c r="H98" s="265">
        <f t="shared" si="6"/>
        <v>0</v>
      </c>
    </row>
    <row r="99" spans="1:8" ht="31.2" hidden="1" x14ac:dyDescent="0.3">
      <c r="A99" s="204" t="s">
        <v>379</v>
      </c>
      <c r="B99" s="272" t="s">
        <v>207</v>
      </c>
      <c r="C99" s="264" t="s">
        <v>95</v>
      </c>
      <c r="D99" s="264" t="s">
        <v>284</v>
      </c>
      <c r="E99" s="264" t="s">
        <v>380</v>
      </c>
      <c r="F99" s="265"/>
      <c r="G99" s="265"/>
      <c r="H99" s="265"/>
    </row>
    <row r="100" spans="1:8" ht="31.2" hidden="1" x14ac:dyDescent="0.3">
      <c r="A100" s="28" t="s">
        <v>409</v>
      </c>
      <c r="B100" s="272" t="s">
        <v>207</v>
      </c>
      <c r="C100" s="267" t="s">
        <v>95</v>
      </c>
      <c r="D100" s="267" t="s">
        <v>286</v>
      </c>
      <c r="E100" s="267"/>
      <c r="F100" s="269">
        <f>F103</f>
        <v>1000</v>
      </c>
      <c r="G100" s="269">
        <f>G103</f>
        <v>0</v>
      </c>
      <c r="H100" s="269">
        <f>H103</f>
        <v>0</v>
      </c>
    </row>
    <row r="101" spans="1:8" ht="31.2" hidden="1" x14ac:dyDescent="0.3">
      <c r="A101" s="22" t="s">
        <v>410</v>
      </c>
      <c r="B101" s="272" t="s">
        <v>207</v>
      </c>
      <c r="C101" s="264" t="s">
        <v>95</v>
      </c>
      <c r="D101" s="264" t="s">
        <v>411</v>
      </c>
      <c r="E101" s="264"/>
      <c r="F101" s="265">
        <f>F103</f>
        <v>1000</v>
      </c>
      <c r="G101" s="265">
        <f>G103</f>
        <v>0</v>
      </c>
      <c r="H101" s="265">
        <f>H103</f>
        <v>0</v>
      </c>
    </row>
    <row r="102" spans="1:8" ht="62.4" hidden="1" x14ac:dyDescent="0.3">
      <c r="A102" s="202" t="s">
        <v>642</v>
      </c>
      <c r="B102" s="272" t="s">
        <v>207</v>
      </c>
      <c r="C102" s="264" t="s">
        <v>95</v>
      </c>
      <c r="D102" s="264" t="s">
        <v>287</v>
      </c>
      <c r="E102" s="264"/>
      <c r="F102" s="265">
        <f>F103</f>
        <v>1000</v>
      </c>
      <c r="G102" s="265">
        <f>G103</f>
        <v>0</v>
      </c>
      <c r="H102" s="265">
        <f>H103</f>
        <v>0</v>
      </c>
    </row>
    <row r="103" spans="1:8" ht="31.2" hidden="1" x14ac:dyDescent="0.3">
      <c r="A103" s="170" t="s">
        <v>260</v>
      </c>
      <c r="B103" s="272" t="s">
        <v>207</v>
      </c>
      <c r="C103" s="264" t="s">
        <v>95</v>
      </c>
      <c r="D103" s="264" t="s">
        <v>287</v>
      </c>
      <c r="E103" s="264" t="s">
        <v>249</v>
      </c>
      <c r="F103" s="265">
        <f>F115</f>
        <v>1000</v>
      </c>
      <c r="G103" s="265"/>
      <c r="H103" s="265"/>
    </row>
    <row r="104" spans="1:8" ht="31.2" x14ac:dyDescent="0.3">
      <c r="A104" s="303" t="s">
        <v>263</v>
      </c>
      <c r="B104" s="272" t="s">
        <v>207</v>
      </c>
      <c r="C104" s="267" t="s">
        <v>95</v>
      </c>
      <c r="D104" s="267" t="s">
        <v>387</v>
      </c>
      <c r="E104" s="264"/>
      <c r="F104" s="265"/>
      <c r="G104" s="269">
        <f>G105</f>
        <v>0</v>
      </c>
      <c r="H104" s="269">
        <f>H105</f>
        <v>0</v>
      </c>
    </row>
    <row r="105" spans="1:8" ht="31.2" x14ac:dyDescent="0.3">
      <c r="A105" s="197" t="s">
        <v>340</v>
      </c>
      <c r="B105" s="272" t="s">
        <v>207</v>
      </c>
      <c r="C105" s="267" t="s">
        <v>95</v>
      </c>
      <c r="D105" s="267" t="s">
        <v>338</v>
      </c>
      <c r="E105" s="267"/>
      <c r="F105" s="269">
        <f>F108</f>
        <v>2000</v>
      </c>
      <c r="G105" s="269">
        <f>G108</f>
        <v>0</v>
      </c>
      <c r="H105" s="269">
        <f>H108</f>
        <v>0</v>
      </c>
    </row>
    <row r="106" spans="1:8" ht="62.4" x14ac:dyDescent="0.3">
      <c r="A106" s="268" t="s">
        <v>453</v>
      </c>
      <c r="B106" s="284" t="s">
        <v>207</v>
      </c>
      <c r="C106" s="264" t="s">
        <v>95</v>
      </c>
      <c r="D106" s="264" t="s">
        <v>452</v>
      </c>
      <c r="E106" s="264"/>
      <c r="F106" s="265">
        <f>F108</f>
        <v>2000</v>
      </c>
      <c r="G106" s="265">
        <f>G108</f>
        <v>0</v>
      </c>
      <c r="H106" s="265">
        <f>H108</f>
        <v>0</v>
      </c>
    </row>
    <row r="107" spans="1:8" ht="62.4" x14ac:dyDescent="0.3">
      <c r="A107" s="202" t="s">
        <v>341</v>
      </c>
      <c r="B107" s="284" t="s">
        <v>207</v>
      </c>
      <c r="C107" s="264" t="s">
        <v>95</v>
      </c>
      <c r="D107" s="264" t="s">
        <v>339</v>
      </c>
      <c r="E107" s="264"/>
      <c r="F107" s="265">
        <f t="shared" ref="F107:H108" si="7">F108</f>
        <v>2000</v>
      </c>
      <c r="G107" s="265">
        <f t="shared" si="7"/>
        <v>0</v>
      </c>
      <c r="H107" s="265">
        <f t="shared" si="7"/>
        <v>0</v>
      </c>
    </row>
    <row r="108" spans="1:8" ht="31.2" x14ac:dyDescent="0.3">
      <c r="A108" s="170" t="s">
        <v>260</v>
      </c>
      <c r="B108" s="284" t="s">
        <v>207</v>
      </c>
      <c r="C108" s="264" t="s">
        <v>95</v>
      </c>
      <c r="D108" s="264" t="s">
        <v>339</v>
      </c>
      <c r="E108" s="264" t="s">
        <v>249</v>
      </c>
      <c r="F108" s="265">
        <f t="shared" si="7"/>
        <v>2000</v>
      </c>
      <c r="G108" s="265">
        <f t="shared" si="7"/>
        <v>0</v>
      </c>
      <c r="H108" s="265">
        <f t="shared" si="7"/>
        <v>0</v>
      </c>
    </row>
    <row r="109" spans="1:8" x14ac:dyDescent="0.3">
      <c r="A109" s="204" t="s">
        <v>235</v>
      </c>
      <c r="B109" s="284" t="s">
        <v>207</v>
      </c>
      <c r="C109" s="264" t="s">
        <v>95</v>
      </c>
      <c r="D109" s="264" t="s">
        <v>339</v>
      </c>
      <c r="E109" s="264" t="s">
        <v>380</v>
      </c>
      <c r="F109" s="265">
        <v>2000</v>
      </c>
      <c r="G109" s="265">
        <v>0</v>
      </c>
      <c r="H109" s="265">
        <v>0</v>
      </c>
    </row>
    <row r="110" spans="1:8" ht="46.8" x14ac:dyDescent="0.3">
      <c r="A110" s="303" t="s">
        <v>242</v>
      </c>
      <c r="B110" s="286" t="s">
        <v>207</v>
      </c>
      <c r="C110" s="391" t="s">
        <v>95</v>
      </c>
      <c r="D110" s="391" t="s">
        <v>484</v>
      </c>
      <c r="E110" s="264"/>
      <c r="F110" s="390">
        <f>F111</f>
        <v>1000</v>
      </c>
      <c r="G110" s="269">
        <f>G114</f>
        <v>309279</v>
      </c>
      <c r="H110" s="269">
        <f>H114</f>
        <v>309279</v>
      </c>
    </row>
    <row r="111" spans="1:8" ht="46.8" x14ac:dyDescent="0.3">
      <c r="A111" s="204" t="s">
        <v>243</v>
      </c>
      <c r="B111" s="284" t="s">
        <v>207</v>
      </c>
      <c r="C111" s="389" t="s">
        <v>95</v>
      </c>
      <c r="D111" s="389" t="s">
        <v>483</v>
      </c>
      <c r="E111" s="264"/>
      <c r="F111" s="388">
        <f>F112</f>
        <v>1000</v>
      </c>
      <c r="G111" s="265">
        <f>G114</f>
        <v>309279</v>
      </c>
      <c r="H111" s="265">
        <f>H114</f>
        <v>309279</v>
      </c>
    </row>
    <row r="112" spans="1:8" ht="31.2" x14ac:dyDescent="0.3">
      <c r="A112" s="204" t="s">
        <v>428</v>
      </c>
      <c r="B112" s="387" t="s">
        <v>207</v>
      </c>
      <c r="C112" s="264" t="s">
        <v>95</v>
      </c>
      <c r="D112" s="264" t="s">
        <v>245</v>
      </c>
      <c r="E112" s="264"/>
      <c r="F112" s="265">
        <f>F113</f>
        <v>1000</v>
      </c>
      <c r="G112" s="265">
        <f>G114</f>
        <v>309279</v>
      </c>
      <c r="H112" s="265">
        <f>H114</f>
        <v>309279</v>
      </c>
    </row>
    <row r="113" spans="1:8" ht="31.2" x14ac:dyDescent="0.3">
      <c r="A113" s="204" t="s">
        <v>246</v>
      </c>
      <c r="B113" s="387" t="s">
        <v>207</v>
      </c>
      <c r="C113" s="264" t="s">
        <v>95</v>
      </c>
      <c r="D113" s="264" t="s">
        <v>245</v>
      </c>
      <c r="E113" s="264" t="s">
        <v>249</v>
      </c>
      <c r="F113" s="265">
        <f>F115</f>
        <v>1000</v>
      </c>
      <c r="G113" s="265">
        <v>309279</v>
      </c>
      <c r="H113" s="265">
        <f>H114</f>
        <v>309279</v>
      </c>
    </row>
    <row r="114" spans="1:8" x14ac:dyDescent="0.3">
      <c r="A114" s="204" t="s">
        <v>235</v>
      </c>
      <c r="B114" s="284" t="s">
        <v>207</v>
      </c>
      <c r="C114" s="264" t="s">
        <v>95</v>
      </c>
      <c r="D114" s="264" t="s">
        <v>245</v>
      </c>
      <c r="E114" s="264" t="s">
        <v>380</v>
      </c>
      <c r="F114" s="265">
        <v>102041</v>
      </c>
      <c r="G114" s="265">
        <v>309279</v>
      </c>
      <c r="H114" s="265">
        <v>309279</v>
      </c>
    </row>
    <row r="115" spans="1:8" ht="28.2" x14ac:dyDescent="0.3">
      <c r="A115" s="270" t="s">
        <v>457</v>
      </c>
      <c r="B115" s="272" t="s">
        <v>207</v>
      </c>
      <c r="C115" s="264"/>
      <c r="D115" s="264"/>
      <c r="E115" s="264"/>
      <c r="F115" s="269">
        <f>F116</f>
        <v>1000</v>
      </c>
      <c r="G115" s="269">
        <f>G116</f>
        <v>0</v>
      </c>
      <c r="H115" s="269">
        <f>H116</f>
        <v>0</v>
      </c>
    </row>
    <row r="116" spans="1:8" ht="31.2" x14ac:dyDescent="0.3">
      <c r="A116" s="28" t="s">
        <v>412</v>
      </c>
      <c r="B116" s="272" t="s">
        <v>207</v>
      </c>
      <c r="C116" s="267" t="s">
        <v>236</v>
      </c>
      <c r="D116" s="267" t="s">
        <v>289</v>
      </c>
      <c r="E116" s="267" t="s">
        <v>316</v>
      </c>
      <c r="F116" s="269">
        <f>F119</f>
        <v>1000</v>
      </c>
      <c r="G116" s="269">
        <f>G119</f>
        <v>0</v>
      </c>
      <c r="H116" s="269">
        <f>H119</f>
        <v>0</v>
      </c>
    </row>
    <row r="117" spans="1:8" ht="46.8" x14ac:dyDescent="0.3">
      <c r="A117" s="282" t="s">
        <v>458</v>
      </c>
      <c r="B117" s="284" t="s">
        <v>207</v>
      </c>
      <c r="C117" s="264" t="s">
        <v>236</v>
      </c>
      <c r="D117" s="264" t="s">
        <v>486</v>
      </c>
      <c r="E117" s="264"/>
      <c r="F117" s="265">
        <f t="shared" ref="F117:H119" si="8">F118</f>
        <v>1000</v>
      </c>
      <c r="G117" s="265">
        <f t="shared" si="8"/>
        <v>0</v>
      </c>
      <c r="H117" s="265">
        <f t="shared" si="8"/>
        <v>0</v>
      </c>
    </row>
    <row r="118" spans="1:8" ht="62.4" x14ac:dyDescent="0.3">
      <c r="A118" s="202" t="s">
        <v>341</v>
      </c>
      <c r="B118" s="284" t="s">
        <v>207</v>
      </c>
      <c r="C118" s="264" t="s">
        <v>236</v>
      </c>
      <c r="D118" s="264" t="s">
        <v>485</v>
      </c>
      <c r="E118" s="264"/>
      <c r="F118" s="265">
        <f t="shared" si="8"/>
        <v>1000</v>
      </c>
      <c r="G118" s="265">
        <f t="shared" si="8"/>
        <v>0</v>
      </c>
      <c r="H118" s="265">
        <f t="shared" si="8"/>
        <v>0</v>
      </c>
    </row>
    <row r="119" spans="1:8" ht="31.2" x14ac:dyDescent="0.3">
      <c r="A119" s="170" t="s">
        <v>260</v>
      </c>
      <c r="B119" s="284" t="s">
        <v>207</v>
      </c>
      <c r="C119" s="264" t="s">
        <v>236</v>
      </c>
      <c r="D119" s="264" t="s">
        <v>485</v>
      </c>
      <c r="E119" s="264" t="s">
        <v>249</v>
      </c>
      <c r="F119" s="265">
        <f t="shared" si="8"/>
        <v>1000</v>
      </c>
      <c r="G119" s="265">
        <f t="shared" si="8"/>
        <v>0</v>
      </c>
      <c r="H119" s="265">
        <f t="shared" si="8"/>
        <v>0</v>
      </c>
    </row>
    <row r="120" spans="1:8" x14ac:dyDescent="0.3">
      <c r="A120" s="204" t="s">
        <v>448</v>
      </c>
      <c r="B120" s="284" t="s">
        <v>207</v>
      </c>
      <c r="C120" s="264" t="s">
        <v>236</v>
      </c>
      <c r="D120" s="264" t="s">
        <v>485</v>
      </c>
      <c r="E120" s="264" t="s">
        <v>380</v>
      </c>
      <c r="F120" s="265">
        <v>1000</v>
      </c>
      <c r="G120" s="265">
        <v>0</v>
      </c>
      <c r="H120" s="265">
        <v>0</v>
      </c>
    </row>
    <row r="121" spans="1:8" x14ac:dyDescent="0.3">
      <c r="A121" s="197" t="s">
        <v>96</v>
      </c>
      <c r="B121" s="272" t="s">
        <v>207</v>
      </c>
      <c r="C121" s="267" t="s">
        <v>97</v>
      </c>
      <c r="D121" s="264"/>
      <c r="E121" s="264"/>
      <c r="F121" s="269">
        <f t="shared" ref="F121:H122" si="9">F122</f>
        <v>75514</v>
      </c>
      <c r="G121" s="269">
        <f t="shared" si="9"/>
        <v>0</v>
      </c>
      <c r="H121" s="269">
        <f t="shared" si="9"/>
        <v>0</v>
      </c>
    </row>
    <row r="122" spans="1:8" x14ac:dyDescent="0.3">
      <c r="A122" s="197" t="s">
        <v>105</v>
      </c>
      <c r="B122" s="272" t="s">
        <v>207</v>
      </c>
      <c r="C122" s="267" t="s">
        <v>106</v>
      </c>
      <c r="D122" s="264"/>
      <c r="E122" s="264"/>
      <c r="F122" s="269">
        <f t="shared" si="9"/>
        <v>75514</v>
      </c>
      <c r="G122" s="269">
        <f t="shared" si="9"/>
        <v>0</v>
      </c>
      <c r="H122" s="269">
        <f t="shared" si="9"/>
        <v>0</v>
      </c>
    </row>
    <row r="123" spans="1:8" ht="46.8" x14ac:dyDescent="0.3">
      <c r="A123" s="303" t="s">
        <v>413</v>
      </c>
      <c r="B123" s="272" t="s">
        <v>207</v>
      </c>
      <c r="C123" s="267" t="s">
        <v>106</v>
      </c>
      <c r="D123" s="267" t="s">
        <v>290</v>
      </c>
      <c r="E123" s="267" t="s">
        <v>316</v>
      </c>
      <c r="F123" s="269">
        <f>F133+F159</f>
        <v>75514</v>
      </c>
      <c r="G123" s="269">
        <f>G133+G159</f>
        <v>0</v>
      </c>
      <c r="H123" s="269">
        <f>H133+H159</f>
        <v>0</v>
      </c>
    </row>
    <row r="124" spans="1:8" ht="31.2" hidden="1" x14ac:dyDescent="0.3">
      <c r="A124" s="242" t="s">
        <v>291</v>
      </c>
      <c r="B124" s="272" t="s">
        <v>207</v>
      </c>
      <c r="C124" s="267" t="s">
        <v>294</v>
      </c>
      <c r="D124" s="267" t="s">
        <v>292</v>
      </c>
      <c r="E124" s="267"/>
      <c r="F124" s="269">
        <f>F127</f>
        <v>0</v>
      </c>
      <c r="G124" s="269">
        <f>G127</f>
        <v>0</v>
      </c>
      <c r="H124" s="269">
        <f>H127</f>
        <v>0</v>
      </c>
    </row>
    <row r="125" spans="1:8" ht="93.6" hidden="1" x14ac:dyDescent="0.3">
      <c r="A125" s="205" t="s">
        <v>414</v>
      </c>
      <c r="B125" s="272" t="s">
        <v>207</v>
      </c>
      <c r="C125" s="264" t="s">
        <v>294</v>
      </c>
      <c r="D125" s="264" t="s">
        <v>415</v>
      </c>
      <c r="E125" s="264"/>
      <c r="F125" s="265">
        <f t="shared" ref="F125:H127" si="10">F126</f>
        <v>0</v>
      </c>
      <c r="G125" s="265">
        <f t="shared" si="10"/>
        <v>0</v>
      </c>
      <c r="H125" s="265">
        <f t="shared" si="10"/>
        <v>0</v>
      </c>
    </row>
    <row r="126" spans="1:8" ht="62.4" hidden="1" x14ac:dyDescent="0.3">
      <c r="A126" s="202" t="s">
        <v>341</v>
      </c>
      <c r="B126" s="272" t="s">
        <v>207</v>
      </c>
      <c r="C126" s="264" t="s">
        <v>294</v>
      </c>
      <c r="D126" s="264" t="s">
        <v>293</v>
      </c>
      <c r="E126" s="264"/>
      <c r="F126" s="265">
        <f t="shared" si="10"/>
        <v>0</v>
      </c>
      <c r="G126" s="265">
        <f t="shared" si="10"/>
        <v>0</v>
      </c>
      <c r="H126" s="265">
        <f t="shared" si="10"/>
        <v>0</v>
      </c>
    </row>
    <row r="127" spans="1:8" ht="31.2" hidden="1" x14ac:dyDescent="0.3">
      <c r="A127" s="170" t="s">
        <v>260</v>
      </c>
      <c r="B127" s="272" t="s">
        <v>207</v>
      </c>
      <c r="C127" s="264" t="s">
        <v>294</v>
      </c>
      <c r="D127" s="264" t="s">
        <v>293</v>
      </c>
      <c r="E127" s="264" t="s">
        <v>249</v>
      </c>
      <c r="F127" s="265">
        <f t="shared" si="10"/>
        <v>0</v>
      </c>
      <c r="G127" s="265">
        <f t="shared" si="10"/>
        <v>0</v>
      </c>
      <c r="H127" s="265">
        <f t="shared" si="10"/>
        <v>0</v>
      </c>
    </row>
    <row r="128" spans="1:8" ht="46.8" hidden="1" x14ac:dyDescent="0.3">
      <c r="A128" s="204" t="s">
        <v>416</v>
      </c>
      <c r="B128" s="272" t="s">
        <v>207</v>
      </c>
      <c r="C128" s="264" t="s">
        <v>294</v>
      </c>
      <c r="D128" s="264" t="s">
        <v>293</v>
      </c>
      <c r="E128" s="264" t="s">
        <v>417</v>
      </c>
      <c r="F128" s="265"/>
      <c r="G128" s="265"/>
      <c r="H128" s="265"/>
    </row>
    <row r="129" spans="1:8" ht="31.2" hidden="1" x14ac:dyDescent="0.3">
      <c r="A129" s="242" t="s">
        <v>418</v>
      </c>
      <c r="B129" s="272" t="s">
        <v>207</v>
      </c>
      <c r="C129" s="267" t="s">
        <v>106</v>
      </c>
      <c r="D129" s="267" t="s">
        <v>419</v>
      </c>
      <c r="E129" s="267"/>
      <c r="F129" s="269" t="e">
        <f>F132</f>
        <v>#REF!</v>
      </c>
      <c r="G129" s="269" t="e">
        <f>G132</f>
        <v>#REF!</v>
      </c>
      <c r="H129" s="269" t="e">
        <f>H132</f>
        <v>#REF!</v>
      </c>
    </row>
    <row r="130" spans="1:8" ht="31.2" hidden="1" x14ac:dyDescent="0.3">
      <c r="A130" s="205" t="s">
        <v>420</v>
      </c>
      <c r="B130" s="272" t="s">
        <v>207</v>
      </c>
      <c r="C130" s="264" t="s">
        <v>106</v>
      </c>
      <c r="D130" s="264" t="s">
        <v>421</v>
      </c>
      <c r="E130" s="264"/>
      <c r="F130" s="265" t="e">
        <f t="shared" ref="F130:H131" si="11">F131</f>
        <v>#REF!</v>
      </c>
      <c r="G130" s="265" t="e">
        <f t="shared" si="11"/>
        <v>#REF!</v>
      </c>
      <c r="H130" s="265" t="e">
        <f t="shared" si="11"/>
        <v>#REF!</v>
      </c>
    </row>
    <row r="131" spans="1:8" ht="62.4" hidden="1" x14ac:dyDescent="0.3">
      <c r="A131" s="202" t="s">
        <v>341</v>
      </c>
      <c r="B131" s="272" t="s">
        <v>207</v>
      </c>
      <c r="C131" s="264" t="s">
        <v>106</v>
      </c>
      <c r="D131" s="264" t="s">
        <v>422</v>
      </c>
      <c r="E131" s="264"/>
      <c r="F131" s="265" t="e">
        <f t="shared" si="11"/>
        <v>#REF!</v>
      </c>
      <c r="G131" s="265" t="e">
        <f t="shared" si="11"/>
        <v>#REF!</v>
      </c>
      <c r="H131" s="265" t="e">
        <f t="shared" si="11"/>
        <v>#REF!</v>
      </c>
    </row>
    <row r="132" spans="1:8" ht="31.2" hidden="1" x14ac:dyDescent="0.3">
      <c r="A132" s="170" t="s">
        <v>260</v>
      </c>
      <c r="B132" s="272" t="s">
        <v>207</v>
      </c>
      <c r="C132" s="264" t="s">
        <v>106</v>
      </c>
      <c r="D132" s="264" t="s">
        <v>422</v>
      </c>
      <c r="E132" s="264" t="s">
        <v>249</v>
      </c>
      <c r="F132" s="265" t="e">
        <f>#REF!</f>
        <v>#REF!</v>
      </c>
      <c r="G132" s="265" t="e">
        <f>#REF!</f>
        <v>#REF!</v>
      </c>
      <c r="H132" s="265" t="e">
        <f>#REF!</f>
        <v>#REF!</v>
      </c>
    </row>
    <row r="133" spans="1:8" x14ac:dyDescent="0.3">
      <c r="A133" s="242" t="s">
        <v>459</v>
      </c>
      <c r="B133" s="272" t="s">
        <v>207</v>
      </c>
      <c r="C133" s="267" t="s">
        <v>106</v>
      </c>
      <c r="D133" s="267" t="s">
        <v>295</v>
      </c>
      <c r="E133" s="267"/>
      <c r="F133" s="269">
        <f>F143+F147+F151+F155</f>
        <v>66000</v>
      </c>
      <c r="G133" s="269">
        <f>G143+G147+G151+G155</f>
        <v>0</v>
      </c>
      <c r="H133" s="269">
        <f>H143+H147+H151+H155</f>
        <v>0</v>
      </c>
    </row>
    <row r="134" spans="1:8" ht="31.2" hidden="1" x14ac:dyDescent="0.3">
      <c r="A134" s="170" t="s">
        <v>423</v>
      </c>
      <c r="B134" s="272" t="s">
        <v>207</v>
      </c>
      <c r="C134" s="264" t="s">
        <v>106</v>
      </c>
      <c r="D134" s="264" t="s">
        <v>424</v>
      </c>
      <c r="E134" s="264"/>
      <c r="F134" s="265">
        <f>F135+F138+F140</f>
        <v>0</v>
      </c>
      <c r="G134" s="265">
        <f>G135+G138+G140</f>
        <v>0</v>
      </c>
      <c r="H134" s="265">
        <f>H135+H138+H140</f>
        <v>0</v>
      </c>
    </row>
    <row r="135" spans="1:8" ht="31.2" hidden="1" x14ac:dyDescent="0.3">
      <c r="A135" s="170" t="s">
        <v>391</v>
      </c>
      <c r="B135" s="272" t="s">
        <v>207</v>
      </c>
      <c r="C135" s="264" t="s">
        <v>106</v>
      </c>
      <c r="D135" s="264" t="s">
        <v>425</v>
      </c>
      <c r="E135" s="264" t="s">
        <v>248</v>
      </c>
      <c r="F135" s="265">
        <f>F136+F137</f>
        <v>0</v>
      </c>
      <c r="G135" s="265">
        <f>G136+G137</f>
        <v>0</v>
      </c>
      <c r="H135" s="265">
        <f>H136+H137</f>
        <v>0</v>
      </c>
    </row>
    <row r="136" spans="1:8" hidden="1" x14ac:dyDescent="0.3">
      <c r="A136" s="204" t="s">
        <v>393</v>
      </c>
      <c r="B136" s="272" t="s">
        <v>207</v>
      </c>
      <c r="C136" s="264" t="s">
        <v>106</v>
      </c>
      <c r="D136" s="264" t="s">
        <v>426</v>
      </c>
      <c r="E136" s="264" t="s">
        <v>394</v>
      </c>
      <c r="F136" s="265"/>
      <c r="G136" s="265"/>
      <c r="H136" s="265"/>
    </row>
    <row r="137" spans="1:8" ht="62.4" hidden="1" x14ac:dyDescent="0.3">
      <c r="A137" s="204" t="s">
        <v>395</v>
      </c>
      <c r="B137" s="272" t="s">
        <v>207</v>
      </c>
      <c r="C137" s="264" t="s">
        <v>106</v>
      </c>
      <c r="D137" s="264" t="s">
        <v>426</v>
      </c>
      <c r="E137" s="264" t="s">
        <v>396</v>
      </c>
      <c r="F137" s="265"/>
      <c r="G137" s="265"/>
      <c r="H137" s="265"/>
    </row>
    <row r="138" spans="1:8" ht="31.2" hidden="1" x14ac:dyDescent="0.3">
      <c r="A138" s="170" t="s">
        <v>260</v>
      </c>
      <c r="B138" s="272" t="s">
        <v>207</v>
      </c>
      <c r="C138" s="264" t="s">
        <v>106</v>
      </c>
      <c r="D138" s="264" t="s">
        <v>427</v>
      </c>
      <c r="E138" s="264" t="s">
        <v>249</v>
      </c>
      <c r="F138" s="265">
        <f>F139</f>
        <v>0</v>
      </c>
      <c r="G138" s="265">
        <f>G139</f>
        <v>0</v>
      </c>
      <c r="H138" s="265">
        <f>H139</f>
        <v>0</v>
      </c>
    </row>
    <row r="139" spans="1:8" ht="31.2" hidden="1" x14ac:dyDescent="0.3">
      <c r="A139" s="204" t="s">
        <v>379</v>
      </c>
      <c r="B139" s="272" t="s">
        <v>207</v>
      </c>
      <c r="C139" s="264" t="s">
        <v>106</v>
      </c>
      <c r="D139" s="264" t="s">
        <v>427</v>
      </c>
      <c r="E139" s="264" t="s">
        <v>380</v>
      </c>
      <c r="F139" s="265"/>
      <c r="G139" s="265"/>
      <c r="H139" s="265"/>
    </row>
    <row r="140" spans="1:8" hidden="1" x14ac:dyDescent="0.3">
      <c r="A140" s="170" t="s">
        <v>261</v>
      </c>
      <c r="B140" s="272" t="s">
        <v>207</v>
      </c>
      <c r="C140" s="264" t="s">
        <v>106</v>
      </c>
      <c r="D140" s="264" t="s">
        <v>427</v>
      </c>
      <c r="E140" s="264" t="s">
        <v>381</v>
      </c>
      <c r="F140" s="265">
        <f>F141+F142</f>
        <v>0</v>
      </c>
      <c r="G140" s="265">
        <f>G141+G142</f>
        <v>0</v>
      </c>
      <c r="H140" s="265">
        <f>H141+H142</f>
        <v>0</v>
      </c>
    </row>
    <row r="141" spans="1:8" hidden="1" x14ac:dyDescent="0.3">
      <c r="A141" s="204" t="s">
        <v>382</v>
      </c>
      <c r="B141" s="272" t="s">
        <v>207</v>
      </c>
      <c r="C141" s="264" t="s">
        <v>106</v>
      </c>
      <c r="D141" s="264" t="s">
        <v>427</v>
      </c>
      <c r="E141" s="264" t="s">
        <v>383</v>
      </c>
      <c r="F141" s="281"/>
      <c r="G141" s="281"/>
      <c r="H141" s="281"/>
    </row>
    <row r="142" spans="1:8" hidden="1" x14ac:dyDescent="0.3">
      <c r="A142" s="204" t="s">
        <v>228</v>
      </c>
      <c r="B142" s="272" t="s">
        <v>207</v>
      </c>
      <c r="C142" s="264" t="s">
        <v>106</v>
      </c>
      <c r="D142" s="264" t="s">
        <v>427</v>
      </c>
      <c r="E142" s="264" t="s">
        <v>384</v>
      </c>
      <c r="F142" s="281"/>
      <c r="G142" s="281"/>
      <c r="H142" s="281"/>
    </row>
    <row r="143" spans="1:8" ht="31.2" x14ac:dyDescent="0.3">
      <c r="A143" s="268" t="s">
        <v>460</v>
      </c>
      <c r="B143" s="272" t="s">
        <v>207</v>
      </c>
      <c r="C143" s="267" t="s">
        <v>106</v>
      </c>
      <c r="D143" s="264" t="s">
        <v>424</v>
      </c>
      <c r="E143" s="264"/>
      <c r="F143" s="265">
        <f t="shared" ref="F143:H145" si="12">F144</f>
        <v>55000</v>
      </c>
      <c r="G143" s="265">
        <f t="shared" si="12"/>
        <v>0</v>
      </c>
      <c r="H143" s="265">
        <f t="shared" si="12"/>
        <v>0</v>
      </c>
    </row>
    <row r="144" spans="1:8" ht="62.4" x14ac:dyDescent="0.3">
      <c r="A144" s="202" t="s">
        <v>341</v>
      </c>
      <c r="B144" s="272" t="s">
        <v>207</v>
      </c>
      <c r="C144" s="267" t="s">
        <v>106</v>
      </c>
      <c r="D144" s="264" t="s">
        <v>344</v>
      </c>
      <c r="E144" s="264"/>
      <c r="F144" s="265">
        <f t="shared" si="12"/>
        <v>55000</v>
      </c>
      <c r="G144" s="265">
        <f t="shared" si="12"/>
        <v>0</v>
      </c>
      <c r="H144" s="265">
        <f t="shared" si="12"/>
        <v>0</v>
      </c>
    </row>
    <row r="145" spans="1:8" ht="31.2" x14ac:dyDescent="0.3">
      <c r="A145" s="170" t="s">
        <v>260</v>
      </c>
      <c r="B145" s="272" t="s">
        <v>207</v>
      </c>
      <c r="C145" s="267" t="s">
        <v>106</v>
      </c>
      <c r="D145" s="264" t="s">
        <v>344</v>
      </c>
      <c r="E145" s="264" t="s">
        <v>249</v>
      </c>
      <c r="F145" s="265">
        <f t="shared" si="12"/>
        <v>55000</v>
      </c>
      <c r="G145" s="265">
        <f t="shared" si="12"/>
        <v>0</v>
      </c>
      <c r="H145" s="265">
        <f t="shared" si="12"/>
        <v>0</v>
      </c>
    </row>
    <row r="146" spans="1:8" x14ac:dyDescent="0.3">
      <c r="A146" s="204" t="s">
        <v>235</v>
      </c>
      <c r="B146" s="272" t="s">
        <v>207</v>
      </c>
      <c r="C146" s="267" t="s">
        <v>106</v>
      </c>
      <c r="D146" s="264" t="s">
        <v>344</v>
      </c>
      <c r="E146" s="264" t="s">
        <v>380</v>
      </c>
      <c r="F146" s="265">
        <v>55000</v>
      </c>
      <c r="G146" s="265">
        <v>0</v>
      </c>
      <c r="H146" s="265">
        <v>0</v>
      </c>
    </row>
    <row r="147" spans="1:8" ht="31.2" x14ac:dyDescent="0.3">
      <c r="A147" s="235" t="s">
        <v>487</v>
      </c>
      <c r="B147" s="272" t="s">
        <v>207</v>
      </c>
      <c r="C147" s="267" t="s">
        <v>106</v>
      </c>
      <c r="D147" s="264" t="s">
        <v>461</v>
      </c>
      <c r="E147" s="264"/>
      <c r="F147" s="265">
        <f t="shared" ref="F147:H149" si="13">F148</f>
        <v>9000</v>
      </c>
      <c r="G147" s="265">
        <f t="shared" si="13"/>
        <v>0</v>
      </c>
      <c r="H147" s="265">
        <f t="shared" si="13"/>
        <v>0</v>
      </c>
    </row>
    <row r="148" spans="1:8" ht="62.4" x14ac:dyDescent="0.3">
      <c r="A148" s="202" t="s">
        <v>341</v>
      </c>
      <c r="B148" s="272" t="s">
        <v>207</v>
      </c>
      <c r="C148" s="267" t="s">
        <v>106</v>
      </c>
      <c r="D148" s="264" t="s">
        <v>348</v>
      </c>
      <c r="E148" s="264"/>
      <c r="F148" s="265">
        <f t="shared" si="13"/>
        <v>9000</v>
      </c>
      <c r="G148" s="265">
        <f t="shared" si="13"/>
        <v>0</v>
      </c>
      <c r="H148" s="265">
        <f t="shared" si="13"/>
        <v>0</v>
      </c>
    </row>
    <row r="149" spans="1:8" ht="31.2" x14ac:dyDescent="0.3">
      <c r="A149" s="170" t="s">
        <v>260</v>
      </c>
      <c r="B149" s="272" t="s">
        <v>207</v>
      </c>
      <c r="C149" s="267" t="s">
        <v>106</v>
      </c>
      <c r="D149" s="264" t="s">
        <v>348</v>
      </c>
      <c r="E149" s="264" t="s">
        <v>249</v>
      </c>
      <c r="F149" s="265">
        <f t="shared" si="13"/>
        <v>9000</v>
      </c>
      <c r="G149" s="265">
        <f t="shared" si="13"/>
        <v>0</v>
      </c>
      <c r="H149" s="265">
        <f t="shared" si="13"/>
        <v>0</v>
      </c>
    </row>
    <row r="150" spans="1:8" x14ac:dyDescent="0.3">
      <c r="A150" s="204" t="s">
        <v>235</v>
      </c>
      <c r="B150" s="272" t="s">
        <v>207</v>
      </c>
      <c r="C150" s="267" t="s">
        <v>106</v>
      </c>
      <c r="D150" s="264" t="s">
        <v>348</v>
      </c>
      <c r="E150" s="264" t="s">
        <v>380</v>
      </c>
      <c r="F150" s="265">
        <v>9000</v>
      </c>
      <c r="G150" s="265">
        <v>0</v>
      </c>
      <c r="H150" s="265">
        <v>0</v>
      </c>
    </row>
    <row r="151" spans="1:8" ht="31.2" x14ac:dyDescent="0.3">
      <c r="A151" s="235" t="s">
        <v>462</v>
      </c>
      <c r="B151" s="272" t="s">
        <v>207</v>
      </c>
      <c r="C151" s="267" t="s">
        <v>106</v>
      </c>
      <c r="D151" s="264" t="s">
        <v>463</v>
      </c>
      <c r="E151" s="264"/>
      <c r="F151" s="265">
        <f t="shared" ref="F151:H153" si="14">F152</f>
        <v>1000</v>
      </c>
      <c r="G151" s="265">
        <f t="shared" si="14"/>
        <v>0</v>
      </c>
      <c r="H151" s="265">
        <f t="shared" si="14"/>
        <v>0</v>
      </c>
    </row>
    <row r="152" spans="1:8" ht="62.4" x14ac:dyDescent="0.3">
      <c r="A152" s="202" t="s">
        <v>341</v>
      </c>
      <c r="B152" s="272" t="s">
        <v>207</v>
      </c>
      <c r="C152" s="267" t="s">
        <v>106</v>
      </c>
      <c r="D152" s="264" t="s">
        <v>346</v>
      </c>
      <c r="E152" s="264"/>
      <c r="F152" s="265">
        <f t="shared" si="14"/>
        <v>1000</v>
      </c>
      <c r="G152" s="265">
        <f t="shared" si="14"/>
        <v>0</v>
      </c>
      <c r="H152" s="265">
        <f t="shared" si="14"/>
        <v>0</v>
      </c>
    </row>
    <row r="153" spans="1:8" ht="31.2" x14ac:dyDescent="0.3">
      <c r="A153" s="170" t="s">
        <v>260</v>
      </c>
      <c r="B153" s="272" t="s">
        <v>207</v>
      </c>
      <c r="C153" s="267" t="s">
        <v>106</v>
      </c>
      <c r="D153" s="264" t="s">
        <v>346</v>
      </c>
      <c r="E153" s="264" t="s">
        <v>249</v>
      </c>
      <c r="F153" s="265">
        <f t="shared" si="14"/>
        <v>1000</v>
      </c>
      <c r="G153" s="265">
        <f t="shared" si="14"/>
        <v>0</v>
      </c>
      <c r="H153" s="265">
        <f t="shared" si="14"/>
        <v>0</v>
      </c>
    </row>
    <row r="154" spans="1:8" x14ac:dyDescent="0.3">
      <c r="A154" s="204" t="s">
        <v>235</v>
      </c>
      <c r="B154" s="272" t="s">
        <v>207</v>
      </c>
      <c r="C154" s="267" t="s">
        <v>106</v>
      </c>
      <c r="D154" s="264" t="s">
        <v>346</v>
      </c>
      <c r="E154" s="264" t="s">
        <v>380</v>
      </c>
      <c r="F154" s="265">
        <v>1000</v>
      </c>
      <c r="G154" s="265">
        <v>0</v>
      </c>
      <c r="H154" s="265">
        <v>0</v>
      </c>
    </row>
    <row r="155" spans="1:8" ht="31.2" x14ac:dyDescent="0.3">
      <c r="A155" s="235" t="s">
        <v>464</v>
      </c>
      <c r="B155" s="272" t="s">
        <v>207</v>
      </c>
      <c r="C155" s="267" t="s">
        <v>106</v>
      </c>
      <c r="D155" s="264" t="s">
        <v>465</v>
      </c>
      <c r="E155" s="264"/>
      <c r="F155" s="265">
        <f t="shared" ref="F155:H157" si="15">F156</f>
        <v>1000</v>
      </c>
      <c r="G155" s="265">
        <f t="shared" si="15"/>
        <v>0</v>
      </c>
      <c r="H155" s="265">
        <f t="shared" si="15"/>
        <v>0</v>
      </c>
    </row>
    <row r="156" spans="1:8" ht="62.4" x14ac:dyDescent="0.3">
      <c r="A156" s="202" t="s">
        <v>341</v>
      </c>
      <c r="B156" s="272" t="s">
        <v>207</v>
      </c>
      <c r="C156" s="267" t="s">
        <v>106</v>
      </c>
      <c r="D156" s="264" t="s">
        <v>347</v>
      </c>
      <c r="E156" s="264"/>
      <c r="F156" s="265">
        <f t="shared" si="15"/>
        <v>1000</v>
      </c>
      <c r="G156" s="265">
        <f t="shared" si="15"/>
        <v>0</v>
      </c>
      <c r="H156" s="265">
        <f t="shared" si="15"/>
        <v>0</v>
      </c>
    </row>
    <row r="157" spans="1:8" ht="31.2" x14ac:dyDescent="0.3">
      <c r="A157" s="170" t="s">
        <v>260</v>
      </c>
      <c r="B157" s="272" t="s">
        <v>207</v>
      </c>
      <c r="C157" s="267" t="s">
        <v>106</v>
      </c>
      <c r="D157" s="264" t="s">
        <v>347</v>
      </c>
      <c r="E157" s="264" t="s">
        <v>249</v>
      </c>
      <c r="F157" s="265">
        <f t="shared" si="15"/>
        <v>1000</v>
      </c>
      <c r="G157" s="265">
        <f t="shared" si="15"/>
        <v>0</v>
      </c>
      <c r="H157" s="265">
        <f t="shared" si="15"/>
        <v>0</v>
      </c>
    </row>
    <row r="158" spans="1:8" x14ac:dyDescent="0.3">
      <c r="A158" s="204" t="s">
        <v>235</v>
      </c>
      <c r="B158" s="272" t="s">
        <v>207</v>
      </c>
      <c r="C158" s="267" t="s">
        <v>106</v>
      </c>
      <c r="D158" s="264" t="s">
        <v>347</v>
      </c>
      <c r="E158" s="264" t="s">
        <v>380</v>
      </c>
      <c r="F158" s="265">
        <v>1000</v>
      </c>
      <c r="G158" s="265">
        <v>0</v>
      </c>
      <c r="H158" s="265">
        <v>0</v>
      </c>
    </row>
    <row r="159" spans="1:8" ht="46.8" x14ac:dyDescent="0.3">
      <c r="A159" s="197" t="s">
        <v>641</v>
      </c>
      <c r="B159" s="272" t="s">
        <v>207</v>
      </c>
      <c r="C159" s="267" t="s">
        <v>106</v>
      </c>
      <c r="D159" s="267" t="s">
        <v>640</v>
      </c>
      <c r="E159" s="267"/>
      <c r="F159" s="269">
        <f>F160+F164</f>
        <v>9514</v>
      </c>
      <c r="G159" s="269">
        <f>G160+G164</f>
        <v>0</v>
      </c>
      <c r="H159" s="269">
        <f>H160+H164</f>
        <v>0</v>
      </c>
    </row>
    <row r="160" spans="1:8" ht="31.2" x14ac:dyDescent="0.3">
      <c r="A160" s="198" t="s">
        <v>639</v>
      </c>
      <c r="B160" s="284" t="s">
        <v>207</v>
      </c>
      <c r="C160" s="264" t="s">
        <v>106</v>
      </c>
      <c r="D160" s="264" t="s">
        <v>638</v>
      </c>
      <c r="E160" s="264"/>
      <c r="F160" s="265">
        <f t="shared" ref="F160:H162" si="16">F161</f>
        <v>7198</v>
      </c>
      <c r="G160" s="265">
        <f t="shared" si="16"/>
        <v>0</v>
      </c>
      <c r="H160" s="265">
        <f t="shared" si="16"/>
        <v>0</v>
      </c>
    </row>
    <row r="161" spans="1:8" ht="62.4" x14ac:dyDescent="0.3">
      <c r="A161" s="202" t="s">
        <v>341</v>
      </c>
      <c r="B161" s="284" t="s">
        <v>207</v>
      </c>
      <c r="C161" s="264" t="s">
        <v>106</v>
      </c>
      <c r="D161" s="264" t="s">
        <v>637</v>
      </c>
      <c r="E161" s="264"/>
      <c r="F161" s="265">
        <f t="shared" si="16"/>
        <v>7198</v>
      </c>
      <c r="G161" s="265">
        <f t="shared" si="16"/>
        <v>0</v>
      </c>
      <c r="H161" s="265">
        <f t="shared" si="16"/>
        <v>0</v>
      </c>
    </row>
    <row r="162" spans="1:8" ht="31.2" x14ac:dyDescent="0.3">
      <c r="A162" s="170" t="s">
        <v>260</v>
      </c>
      <c r="B162" s="284" t="s">
        <v>207</v>
      </c>
      <c r="C162" s="264" t="s">
        <v>106</v>
      </c>
      <c r="D162" s="264" t="s">
        <v>637</v>
      </c>
      <c r="E162" s="264" t="s">
        <v>249</v>
      </c>
      <c r="F162" s="265">
        <f t="shared" si="16"/>
        <v>7198</v>
      </c>
      <c r="G162" s="265">
        <f t="shared" si="16"/>
        <v>0</v>
      </c>
      <c r="H162" s="265">
        <f t="shared" si="16"/>
        <v>0</v>
      </c>
    </row>
    <row r="163" spans="1:8" x14ac:dyDescent="0.3">
      <c r="A163" s="204" t="s">
        <v>235</v>
      </c>
      <c r="B163" s="284" t="s">
        <v>207</v>
      </c>
      <c r="C163" s="264" t="s">
        <v>106</v>
      </c>
      <c r="D163" s="264" t="s">
        <v>637</v>
      </c>
      <c r="E163" s="264" t="s">
        <v>380</v>
      </c>
      <c r="F163" s="265">
        <v>7198</v>
      </c>
      <c r="G163" s="265">
        <v>0</v>
      </c>
      <c r="H163" s="265">
        <v>0</v>
      </c>
    </row>
    <row r="164" spans="1:8" ht="31.2" x14ac:dyDescent="0.3">
      <c r="A164" s="198" t="s">
        <v>636</v>
      </c>
      <c r="B164" s="284" t="s">
        <v>207</v>
      </c>
      <c r="C164" s="264" t="s">
        <v>106</v>
      </c>
      <c r="D164" s="264" t="s">
        <v>635</v>
      </c>
      <c r="E164" s="264"/>
      <c r="F164" s="265">
        <f t="shared" ref="F164:H166" si="17">F165</f>
        <v>2316</v>
      </c>
      <c r="G164" s="265">
        <f t="shared" si="17"/>
        <v>0</v>
      </c>
      <c r="H164" s="265">
        <f t="shared" si="17"/>
        <v>0</v>
      </c>
    </row>
    <row r="165" spans="1:8" ht="62.4" x14ac:dyDescent="0.3">
      <c r="A165" s="202" t="s">
        <v>341</v>
      </c>
      <c r="B165" s="284" t="s">
        <v>207</v>
      </c>
      <c r="C165" s="264" t="s">
        <v>106</v>
      </c>
      <c r="D165" s="264" t="s">
        <v>634</v>
      </c>
      <c r="E165" s="264"/>
      <c r="F165" s="265">
        <f t="shared" si="17"/>
        <v>2316</v>
      </c>
      <c r="G165" s="265">
        <f t="shared" si="17"/>
        <v>0</v>
      </c>
      <c r="H165" s="265">
        <f t="shared" si="17"/>
        <v>0</v>
      </c>
    </row>
    <row r="166" spans="1:8" ht="31.2" x14ac:dyDescent="0.3">
      <c r="A166" s="170" t="s">
        <v>260</v>
      </c>
      <c r="B166" s="284" t="s">
        <v>207</v>
      </c>
      <c r="C166" s="264" t="s">
        <v>106</v>
      </c>
      <c r="D166" s="264" t="s">
        <v>634</v>
      </c>
      <c r="E166" s="264" t="s">
        <v>249</v>
      </c>
      <c r="F166" s="265">
        <f t="shared" si="17"/>
        <v>2316</v>
      </c>
      <c r="G166" s="265">
        <f t="shared" si="17"/>
        <v>0</v>
      </c>
      <c r="H166" s="265">
        <f t="shared" si="17"/>
        <v>0</v>
      </c>
    </row>
    <row r="167" spans="1:8" x14ac:dyDescent="0.3">
      <c r="A167" s="204" t="s">
        <v>235</v>
      </c>
      <c r="B167" s="284" t="s">
        <v>207</v>
      </c>
      <c r="C167" s="264" t="s">
        <v>106</v>
      </c>
      <c r="D167" s="264" t="s">
        <v>634</v>
      </c>
      <c r="E167" s="264" t="s">
        <v>380</v>
      </c>
      <c r="F167" s="265">
        <v>2316</v>
      </c>
      <c r="G167" s="265">
        <v>0</v>
      </c>
      <c r="H167" s="265">
        <v>0</v>
      </c>
    </row>
    <row r="168" spans="1:8" x14ac:dyDescent="0.3">
      <c r="A168" s="200" t="s">
        <v>238</v>
      </c>
      <c r="B168" s="272" t="s">
        <v>207</v>
      </c>
      <c r="C168" s="267" t="s">
        <v>233</v>
      </c>
      <c r="D168" s="264"/>
      <c r="E168" s="264"/>
      <c r="F168" s="269">
        <f>F169+F182</f>
        <v>34000</v>
      </c>
      <c r="G168" s="269">
        <f>G169+G182</f>
        <v>0</v>
      </c>
      <c r="H168" s="269">
        <f>H169+H182</f>
        <v>0</v>
      </c>
    </row>
    <row r="169" spans="1:8" ht="31.2" x14ac:dyDescent="0.3">
      <c r="A169" s="200" t="s">
        <v>240</v>
      </c>
      <c r="B169" s="272" t="s">
        <v>207</v>
      </c>
      <c r="C169" s="267" t="s">
        <v>239</v>
      </c>
      <c r="D169" s="264"/>
      <c r="E169" s="264"/>
      <c r="F169" s="269">
        <f>F170+F176</f>
        <v>26000</v>
      </c>
      <c r="G169" s="269">
        <f>G170+G176</f>
        <v>0</v>
      </c>
      <c r="H169" s="269">
        <f>H170+H176</f>
        <v>0</v>
      </c>
    </row>
    <row r="170" spans="1:8" ht="31.2" x14ac:dyDescent="0.3">
      <c r="A170" s="200" t="s">
        <v>466</v>
      </c>
      <c r="B170" s="272" t="s">
        <v>207</v>
      </c>
      <c r="C170" s="267" t="s">
        <v>239</v>
      </c>
      <c r="D170" s="267" t="s">
        <v>253</v>
      </c>
      <c r="E170" s="264"/>
      <c r="F170" s="269">
        <f t="shared" ref="F170:H174" si="18">F171</f>
        <v>13000</v>
      </c>
      <c r="G170" s="269">
        <f t="shared" si="18"/>
        <v>0</v>
      </c>
      <c r="H170" s="269">
        <f t="shared" si="18"/>
        <v>0</v>
      </c>
    </row>
    <row r="171" spans="1:8" ht="31.2" x14ac:dyDescent="0.3">
      <c r="A171" s="200" t="s">
        <v>357</v>
      </c>
      <c r="B171" s="272" t="s">
        <v>207</v>
      </c>
      <c r="C171" s="267" t="s">
        <v>239</v>
      </c>
      <c r="D171" s="267" t="s">
        <v>358</v>
      </c>
      <c r="E171" s="264"/>
      <c r="F171" s="269">
        <f t="shared" si="18"/>
        <v>13000</v>
      </c>
      <c r="G171" s="269">
        <f t="shared" si="18"/>
        <v>0</v>
      </c>
      <c r="H171" s="269">
        <f t="shared" si="18"/>
        <v>0</v>
      </c>
    </row>
    <row r="172" spans="1:8" ht="46.8" x14ac:dyDescent="0.3">
      <c r="A172" s="235" t="s">
        <v>469</v>
      </c>
      <c r="B172" s="284" t="s">
        <v>207</v>
      </c>
      <c r="C172" s="264" t="s">
        <v>239</v>
      </c>
      <c r="D172" s="264" t="s">
        <v>467</v>
      </c>
      <c r="E172" s="264"/>
      <c r="F172" s="265">
        <f t="shared" si="18"/>
        <v>13000</v>
      </c>
      <c r="G172" s="265">
        <f t="shared" si="18"/>
        <v>0</v>
      </c>
      <c r="H172" s="265">
        <f t="shared" si="18"/>
        <v>0</v>
      </c>
    </row>
    <row r="173" spans="1:8" ht="62.4" x14ac:dyDescent="0.3">
      <c r="A173" s="202" t="s">
        <v>341</v>
      </c>
      <c r="B173" s="284" t="s">
        <v>207</v>
      </c>
      <c r="C173" s="264" t="s">
        <v>239</v>
      </c>
      <c r="D173" s="264" t="s">
        <v>359</v>
      </c>
      <c r="E173" s="264"/>
      <c r="F173" s="265">
        <f t="shared" si="18"/>
        <v>13000</v>
      </c>
      <c r="G173" s="265">
        <f t="shared" si="18"/>
        <v>0</v>
      </c>
      <c r="H173" s="265">
        <f t="shared" si="18"/>
        <v>0</v>
      </c>
    </row>
    <row r="174" spans="1:8" ht="31.2" x14ac:dyDescent="0.3">
      <c r="A174" s="170" t="s">
        <v>260</v>
      </c>
      <c r="B174" s="284" t="s">
        <v>207</v>
      </c>
      <c r="C174" s="264" t="s">
        <v>239</v>
      </c>
      <c r="D174" s="264" t="s">
        <v>359</v>
      </c>
      <c r="E174" s="264" t="s">
        <v>249</v>
      </c>
      <c r="F174" s="265">
        <f t="shared" si="18"/>
        <v>13000</v>
      </c>
      <c r="G174" s="265">
        <f t="shared" si="18"/>
        <v>0</v>
      </c>
      <c r="H174" s="265">
        <f t="shared" si="18"/>
        <v>0</v>
      </c>
    </row>
    <row r="175" spans="1:8" x14ac:dyDescent="0.3">
      <c r="A175" s="204" t="s">
        <v>235</v>
      </c>
      <c r="B175" s="284" t="s">
        <v>207</v>
      </c>
      <c r="C175" s="264" t="s">
        <v>239</v>
      </c>
      <c r="D175" s="264" t="s">
        <v>359</v>
      </c>
      <c r="E175" s="264" t="s">
        <v>380</v>
      </c>
      <c r="F175" s="265">
        <v>13000</v>
      </c>
      <c r="G175" s="265">
        <v>0</v>
      </c>
      <c r="H175" s="265">
        <v>0</v>
      </c>
    </row>
    <row r="176" spans="1:8" ht="31.2" x14ac:dyDescent="0.3">
      <c r="A176" s="243" t="s">
        <v>468</v>
      </c>
      <c r="B176" s="272" t="s">
        <v>207</v>
      </c>
      <c r="C176" s="267" t="s">
        <v>239</v>
      </c>
      <c r="D176" s="267" t="s">
        <v>297</v>
      </c>
      <c r="E176" s="264"/>
      <c r="F176" s="269">
        <f t="shared" ref="F176:H180" si="19">F177</f>
        <v>13000</v>
      </c>
      <c r="G176" s="269">
        <f t="shared" si="19"/>
        <v>0</v>
      </c>
      <c r="H176" s="269">
        <f t="shared" si="19"/>
        <v>0</v>
      </c>
    </row>
    <row r="177" spans="1:8" ht="31.2" x14ac:dyDescent="0.3">
      <c r="A177" s="200" t="s">
        <v>364</v>
      </c>
      <c r="B177" s="272" t="s">
        <v>207</v>
      </c>
      <c r="C177" s="267" t="s">
        <v>239</v>
      </c>
      <c r="D177" s="267" t="s">
        <v>368</v>
      </c>
      <c r="E177" s="264"/>
      <c r="F177" s="269">
        <f t="shared" si="19"/>
        <v>13000</v>
      </c>
      <c r="G177" s="269">
        <f t="shared" si="19"/>
        <v>0</v>
      </c>
      <c r="H177" s="269">
        <f t="shared" si="19"/>
        <v>0</v>
      </c>
    </row>
    <row r="178" spans="1:8" ht="46.8" x14ac:dyDescent="0.3">
      <c r="A178" s="235" t="s">
        <v>469</v>
      </c>
      <c r="B178" s="284" t="s">
        <v>207</v>
      </c>
      <c r="C178" s="264" t="s">
        <v>239</v>
      </c>
      <c r="D178" s="264" t="s">
        <v>369</v>
      </c>
      <c r="E178" s="264"/>
      <c r="F178" s="265">
        <f t="shared" si="19"/>
        <v>13000</v>
      </c>
      <c r="G178" s="265">
        <f t="shared" si="19"/>
        <v>0</v>
      </c>
      <c r="H178" s="265">
        <f t="shared" si="19"/>
        <v>0</v>
      </c>
    </row>
    <row r="179" spans="1:8" ht="62.4" x14ac:dyDescent="0.3">
      <c r="A179" s="202" t="s">
        <v>341</v>
      </c>
      <c r="B179" s="284" t="s">
        <v>207</v>
      </c>
      <c r="C179" s="264" t="s">
        <v>239</v>
      </c>
      <c r="D179" s="264" t="s">
        <v>369</v>
      </c>
      <c r="E179" s="264"/>
      <c r="F179" s="265">
        <f t="shared" si="19"/>
        <v>13000</v>
      </c>
      <c r="G179" s="265">
        <f t="shared" si="19"/>
        <v>0</v>
      </c>
      <c r="H179" s="265">
        <f t="shared" si="19"/>
        <v>0</v>
      </c>
    </row>
    <row r="180" spans="1:8" ht="31.2" x14ac:dyDescent="0.3">
      <c r="A180" s="170" t="s">
        <v>260</v>
      </c>
      <c r="B180" s="284" t="s">
        <v>207</v>
      </c>
      <c r="C180" s="264" t="s">
        <v>239</v>
      </c>
      <c r="D180" s="264" t="s">
        <v>369</v>
      </c>
      <c r="E180" s="264" t="s">
        <v>249</v>
      </c>
      <c r="F180" s="265">
        <f t="shared" si="19"/>
        <v>13000</v>
      </c>
      <c r="G180" s="265">
        <f t="shared" si="19"/>
        <v>0</v>
      </c>
      <c r="H180" s="265">
        <f t="shared" si="19"/>
        <v>0</v>
      </c>
    </row>
    <row r="181" spans="1:8" x14ac:dyDescent="0.3">
      <c r="A181" s="204" t="s">
        <v>235</v>
      </c>
      <c r="B181" s="284" t="s">
        <v>207</v>
      </c>
      <c r="C181" s="264" t="s">
        <v>239</v>
      </c>
      <c r="D181" s="264" t="s">
        <v>369</v>
      </c>
      <c r="E181" s="264" t="s">
        <v>380</v>
      </c>
      <c r="F181" s="265">
        <v>13000</v>
      </c>
      <c r="G181" s="265">
        <v>0</v>
      </c>
      <c r="H181" s="265">
        <v>0</v>
      </c>
    </row>
    <row r="182" spans="1:8" x14ac:dyDescent="0.3">
      <c r="A182" s="197" t="s">
        <v>230</v>
      </c>
      <c r="B182" s="272" t="s">
        <v>207</v>
      </c>
      <c r="C182" s="267" t="s">
        <v>232</v>
      </c>
      <c r="D182" s="264"/>
      <c r="E182" s="264"/>
      <c r="F182" s="269">
        <f>F183</f>
        <v>8000</v>
      </c>
      <c r="G182" s="269">
        <f>G183</f>
        <v>0</v>
      </c>
      <c r="H182" s="269">
        <f>H183</f>
        <v>0</v>
      </c>
    </row>
    <row r="183" spans="1:8" ht="31.2" x14ac:dyDescent="0.3">
      <c r="A183" s="303" t="s">
        <v>429</v>
      </c>
      <c r="B183" s="272" t="s">
        <v>207</v>
      </c>
      <c r="C183" s="267" t="s">
        <v>232</v>
      </c>
      <c r="D183" s="267" t="s">
        <v>297</v>
      </c>
      <c r="E183" s="267"/>
      <c r="F183" s="279">
        <f>F184+F193</f>
        <v>8000</v>
      </c>
      <c r="G183" s="279">
        <f>G184+G193</f>
        <v>0</v>
      </c>
      <c r="H183" s="279">
        <f>H184+H193</f>
        <v>0</v>
      </c>
    </row>
    <row r="184" spans="1:8" x14ac:dyDescent="0.3">
      <c r="A184" s="242" t="s">
        <v>298</v>
      </c>
      <c r="B184" s="272" t="s">
        <v>207</v>
      </c>
      <c r="C184" s="267" t="s">
        <v>232</v>
      </c>
      <c r="D184" s="267" t="s">
        <v>299</v>
      </c>
      <c r="E184" s="267"/>
      <c r="F184" s="269">
        <f>F185+F189</f>
        <v>6000</v>
      </c>
      <c r="G184" s="269">
        <f>G185+G189</f>
        <v>0</v>
      </c>
      <c r="H184" s="269">
        <f>H185+H189</f>
        <v>0</v>
      </c>
    </row>
    <row r="185" spans="1:8" ht="62.4" x14ac:dyDescent="0.3">
      <c r="A185" s="205" t="s">
        <v>470</v>
      </c>
      <c r="B185" s="284" t="s">
        <v>207</v>
      </c>
      <c r="C185" s="264" t="s">
        <v>232</v>
      </c>
      <c r="D185" s="264" t="s">
        <v>430</v>
      </c>
      <c r="E185" s="264"/>
      <c r="F185" s="265">
        <f t="shared" ref="F185:H187" si="20">F186</f>
        <v>5000</v>
      </c>
      <c r="G185" s="265">
        <f t="shared" si="20"/>
        <v>0</v>
      </c>
      <c r="H185" s="265">
        <f t="shared" si="20"/>
        <v>0</v>
      </c>
    </row>
    <row r="186" spans="1:8" ht="62.4" x14ac:dyDescent="0.3">
      <c r="A186" s="202" t="s">
        <v>341</v>
      </c>
      <c r="B186" s="284" t="s">
        <v>207</v>
      </c>
      <c r="C186" s="264" t="s">
        <v>232</v>
      </c>
      <c r="D186" s="264" t="s">
        <v>300</v>
      </c>
      <c r="E186" s="264"/>
      <c r="F186" s="265">
        <f t="shared" si="20"/>
        <v>5000</v>
      </c>
      <c r="G186" s="265">
        <f t="shared" si="20"/>
        <v>0</v>
      </c>
      <c r="H186" s="265">
        <f t="shared" si="20"/>
        <v>0</v>
      </c>
    </row>
    <row r="187" spans="1:8" ht="31.2" x14ac:dyDescent="0.3">
      <c r="A187" s="170" t="s">
        <v>260</v>
      </c>
      <c r="B187" s="284" t="s">
        <v>207</v>
      </c>
      <c r="C187" s="264" t="s">
        <v>232</v>
      </c>
      <c r="D187" s="264" t="s">
        <v>300</v>
      </c>
      <c r="E187" s="264" t="s">
        <v>249</v>
      </c>
      <c r="F187" s="265">
        <f t="shared" si="20"/>
        <v>5000</v>
      </c>
      <c r="G187" s="265">
        <f t="shared" si="20"/>
        <v>0</v>
      </c>
      <c r="H187" s="265">
        <f t="shared" si="20"/>
        <v>0</v>
      </c>
    </row>
    <row r="188" spans="1:8" x14ac:dyDescent="0.3">
      <c r="A188" s="204" t="s">
        <v>235</v>
      </c>
      <c r="B188" s="284" t="s">
        <v>207</v>
      </c>
      <c r="C188" s="264" t="s">
        <v>232</v>
      </c>
      <c r="D188" s="264" t="s">
        <v>300</v>
      </c>
      <c r="E188" s="264" t="s">
        <v>380</v>
      </c>
      <c r="F188" s="265">
        <v>5000</v>
      </c>
      <c r="G188" s="265">
        <v>0</v>
      </c>
      <c r="H188" s="265">
        <v>0</v>
      </c>
    </row>
    <row r="189" spans="1:8" ht="46.8" x14ac:dyDescent="0.3">
      <c r="A189" s="236" t="s">
        <v>471</v>
      </c>
      <c r="B189" s="284" t="s">
        <v>207</v>
      </c>
      <c r="C189" s="264" t="s">
        <v>232</v>
      </c>
      <c r="D189" s="264" t="s">
        <v>431</v>
      </c>
      <c r="E189" s="264"/>
      <c r="F189" s="265">
        <f t="shared" ref="F189:H191" si="21">F190</f>
        <v>1000</v>
      </c>
      <c r="G189" s="265">
        <f t="shared" si="21"/>
        <v>0</v>
      </c>
      <c r="H189" s="265">
        <f t="shared" si="21"/>
        <v>0</v>
      </c>
    </row>
    <row r="190" spans="1:8" ht="62.4" x14ac:dyDescent="0.3">
      <c r="A190" s="202" t="s">
        <v>341</v>
      </c>
      <c r="B190" s="284" t="s">
        <v>207</v>
      </c>
      <c r="C190" s="264" t="s">
        <v>232</v>
      </c>
      <c r="D190" s="264" t="s">
        <v>301</v>
      </c>
      <c r="E190" s="264"/>
      <c r="F190" s="265">
        <f t="shared" si="21"/>
        <v>1000</v>
      </c>
      <c r="G190" s="265">
        <f t="shared" si="21"/>
        <v>0</v>
      </c>
      <c r="H190" s="265">
        <f t="shared" si="21"/>
        <v>0</v>
      </c>
    </row>
    <row r="191" spans="1:8" ht="31.2" x14ac:dyDescent="0.3">
      <c r="A191" s="170" t="s">
        <v>260</v>
      </c>
      <c r="B191" s="284" t="s">
        <v>207</v>
      </c>
      <c r="C191" s="264" t="s">
        <v>232</v>
      </c>
      <c r="D191" s="264" t="s">
        <v>301</v>
      </c>
      <c r="E191" s="264" t="s">
        <v>249</v>
      </c>
      <c r="F191" s="265">
        <f t="shared" si="21"/>
        <v>1000</v>
      </c>
      <c r="G191" s="265">
        <f t="shared" si="21"/>
        <v>0</v>
      </c>
      <c r="H191" s="265">
        <f t="shared" si="21"/>
        <v>0</v>
      </c>
    </row>
    <row r="192" spans="1:8" x14ac:dyDescent="0.3">
      <c r="A192" s="204" t="s">
        <v>235</v>
      </c>
      <c r="B192" s="284" t="s">
        <v>207</v>
      </c>
      <c r="C192" s="264" t="s">
        <v>232</v>
      </c>
      <c r="D192" s="264" t="s">
        <v>301</v>
      </c>
      <c r="E192" s="264" t="s">
        <v>380</v>
      </c>
      <c r="F192" s="265">
        <v>1000</v>
      </c>
      <c r="G192" s="265">
        <v>0</v>
      </c>
      <c r="H192" s="265">
        <v>0</v>
      </c>
    </row>
    <row r="193" spans="1:8" ht="46.8" x14ac:dyDescent="0.3">
      <c r="A193" s="197" t="s">
        <v>367</v>
      </c>
      <c r="B193" s="272" t="s">
        <v>207</v>
      </c>
      <c r="C193" s="267" t="s">
        <v>232</v>
      </c>
      <c r="D193" s="267" t="s">
        <v>365</v>
      </c>
      <c r="E193" s="267"/>
      <c r="F193" s="269">
        <f t="shared" ref="F193:H196" si="22">F194</f>
        <v>2000</v>
      </c>
      <c r="G193" s="269">
        <f t="shared" si="22"/>
        <v>0</v>
      </c>
      <c r="H193" s="269">
        <f t="shared" si="22"/>
        <v>0</v>
      </c>
    </row>
    <row r="194" spans="1:8" ht="31.2" x14ac:dyDescent="0.3">
      <c r="A194" s="236" t="s">
        <v>472</v>
      </c>
      <c r="B194" s="284" t="s">
        <v>207</v>
      </c>
      <c r="C194" s="264" t="s">
        <v>232</v>
      </c>
      <c r="D194" s="264" t="s">
        <v>473</v>
      </c>
      <c r="E194" s="264"/>
      <c r="F194" s="265">
        <f t="shared" si="22"/>
        <v>2000</v>
      </c>
      <c r="G194" s="265">
        <f t="shared" si="22"/>
        <v>0</v>
      </c>
      <c r="H194" s="265">
        <f t="shared" si="22"/>
        <v>0</v>
      </c>
    </row>
    <row r="195" spans="1:8" ht="62.4" x14ac:dyDescent="0.3">
      <c r="A195" s="202" t="s">
        <v>341</v>
      </c>
      <c r="B195" s="284" t="s">
        <v>207</v>
      </c>
      <c r="C195" s="264" t="s">
        <v>232</v>
      </c>
      <c r="D195" s="264" t="s">
        <v>366</v>
      </c>
      <c r="E195" s="264"/>
      <c r="F195" s="265">
        <f t="shared" si="22"/>
        <v>2000</v>
      </c>
      <c r="G195" s="265">
        <f t="shared" si="22"/>
        <v>0</v>
      </c>
      <c r="H195" s="265">
        <f t="shared" si="22"/>
        <v>0</v>
      </c>
    </row>
    <row r="196" spans="1:8" ht="31.2" x14ac:dyDescent="0.3">
      <c r="A196" s="170" t="s">
        <v>260</v>
      </c>
      <c r="B196" s="284" t="s">
        <v>207</v>
      </c>
      <c r="C196" s="264" t="s">
        <v>232</v>
      </c>
      <c r="D196" s="264" t="s">
        <v>366</v>
      </c>
      <c r="E196" s="264" t="s">
        <v>249</v>
      </c>
      <c r="F196" s="265">
        <f t="shared" si="22"/>
        <v>2000</v>
      </c>
      <c r="G196" s="265">
        <f t="shared" si="22"/>
        <v>0</v>
      </c>
      <c r="H196" s="265">
        <f t="shared" si="22"/>
        <v>0</v>
      </c>
    </row>
    <row r="197" spans="1:8" x14ac:dyDescent="0.3">
      <c r="A197" s="204" t="s">
        <v>235</v>
      </c>
      <c r="B197" s="284" t="s">
        <v>207</v>
      </c>
      <c r="C197" s="264" t="s">
        <v>232</v>
      </c>
      <c r="D197" s="264" t="s">
        <v>366</v>
      </c>
      <c r="E197" s="264" t="s">
        <v>380</v>
      </c>
      <c r="F197" s="265">
        <v>2000</v>
      </c>
      <c r="G197" s="265">
        <v>0</v>
      </c>
      <c r="H197" s="265">
        <v>0</v>
      </c>
    </row>
    <row r="198" spans="1:8" x14ac:dyDescent="0.3">
      <c r="A198" s="197" t="s">
        <v>100</v>
      </c>
      <c r="B198" s="272" t="s">
        <v>207</v>
      </c>
      <c r="C198" s="267" t="s">
        <v>101</v>
      </c>
      <c r="D198" s="264"/>
      <c r="E198" s="264"/>
      <c r="F198" s="269">
        <f t="shared" ref="F198:H199" si="23">F199</f>
        <v>636462.13</v>
      </c>
      <c r="G198" s="269">
        <f t="shared" si="23"/>
        <v>350000</v>
      </c>
      <c r="H198" s="269">
        <f t="shared" si="23"/>
        <v>300000</v>
      </c>
    </row>
    <row r="199" spans="1:8" x14ac:dyDescent="0.3">
      <c r="A199" s="303" t="s">
        <v>102</v>
      </c>
      <c r="B199" s="272" t="s">
        <v>207</v>
      </c>
      <c r="C199" s="267" t="s">
        <v>103</v>
      </c>
      <c r="D199" s="264"/>
      <c r="E199" s="264"/>
      <c r="F199" s="269">
        <f t="shared" si="23"/>
        <v>636462.13</v>
      </c>
      <c r="G199" s="269">
        <f t="shared" si="23"/>
        <v>350000</v>
      </c>
      <c r="H199" s="269">
        <f t="shared" si="23"/>
        <v>300000</v>
      </c>
    </row>
    <row r="200" spans="1:8" ht="31.2" x14ac:dyDescent="0.3">
      <c r="A200" s="303" t="s">
        <v>429</v>
      </c>
      <c r="B200" s="272" t="s">
        <v>207</v>
      </c>
      <c r="C200" s="267" t="s">
        <v>103</v>
      </c>
      <c r="D200" s="267" t="s">
        <v>297</v>
      </c>
      <c r="E200" s="264"/>
      <c r="F200" s="269">
        <f>F201+F216</f>
        <v>636462.13</v>
      </c>
      <c r="G200" s="269">
        <f>G201+G216</f>
        <v>350000</v>
      </c>
      <c r="H200" s="269">
        <f>H201+H216</f>
        <v>300000</v>
      </c>
    </row>
    <row r="201" spans="1:8" ht="31.2" x14ac:dyDescent="0.3">
      <c r="A201" s="303" t="s">
        <v>302</v>
      </c>
      <c r="B201" s="272" t="s">
        <v>207</v>
      </c>
      <c r="C201" s="267" t="s">
        <v>103</v>
      </c>
      <c r="D201" s="267" t="s">
        <v>303</v>
      </c>
      <c r="E201" s="267"/>
      <c r="F201" s="269">
        <f>F202+F212</f>
        <v>405014.51</v>
      </c>
      <c r="G201" s="269">
        <f>G202+G212</f>
        <v>200000</v>
      </c>
      <c r="H201" s="269">
        <f>H202+H212</f>
        <v>150000</v>
      </c>
    </row>
    <row r="202" spans="1:8" ht="31.2" x14ac:dyDescent="0.3">
      <c r="A202" s="204" t="s">
        <v>432</v>
      </c>
      <c r="B202" s="284" t="s">
        <v>207</v>
      </c>
      <c r="C202" s="264" t="s">
        <v>103</v>
      </c>
      <c r="D202" s="264" t="s">
        <v>433</v>
      </c>
      <c r="E202" s="264"/>
      <c r="F202" s="265">
        <f>F203+F207+F209</f>
        <v>395014.51</v>
      </c>
      <c r="G202" s="265">
        <f>G203+G207+G209</f>
        <v>200000</v>
      </c>
      <c r="H202" s="265">
        <f>H203+H207+H209</f>
        <v>150000</v>
      </c>
    </row>
    <row r="203" spans="1:8" ht="31.2" x14ac:dyDescent="0.3">
      <c r="A203" s="170" t="s">
        <v>391</v>
      </c>
      <c r="B203" s="284" t="s">
        <v>207</v>
      </c>
      <c r="C203" s="264" t="s">
        <v>103</v>
      </c>
      <c r="D203" s="264" t="s">
        <v>304</v>
      </c>
      <c r="E203" s="264" t="s">
        <v>434</v>
      </c>
      <c r="F203" s="265">
        <f>F204+F205+F206</f>
        <v>369014.51</v>
      </c>
      <c r="G203" s="265">
        <f>G204+G205+G206</f>
        <v>200000</v>
      </c>
      <c r="H203" s="265">
        <f>H204+H205+H206</f>
        <v>150000</v>
      </c>
    </row>
    <row r="204" spans="1:8" x14ac:dyDescent="0.3">
      <c r="A204" s="204" t="s">
        <v>393</v>
      </c>
      <c r="B204" s="284" t="s">
        <v>207</v>
      </c>
      <c r="C204" s="264" t="s">
        <v>103</v>
      </c>
      <c r="D204" s="264" t="s">
        <v>304</v>
      </c>
      <c r="E204" s="264" t="s">
        <v>394</v>
      </c>
      <c r="F204" s="265">
        <v>280414.51</v>
      </c>
      <c r="G204" s="265">
        <v>200000</v>
      </c>
      <c r="H204" s="265">
        <v>150000</v>
      </c>
    </row>
    <row r="205" spans="1:8" ht="46.8" x14ac:dyDescent="0.3">
      <c r="A205" s="204" t="s">
        <v>116</v>
      </c>
      <c r="B205" s="284" t="s">
        <v>207</v>
      </c>
      <c r="C205" s="280" t="s">
        <v>103</v>
      </c>
      <c r="D205" s="264" t="s">
        <v>305</v>
      </c>
      <c r="E205" s="280" t="s">
        <v>474</v>
      </c>
      <c r="F205" s="281">
        <v>4000</v>
      </c>
      <c r="G205" s="281">
        <v>0</v>
      </c>
      <c r="H205" s="281">
        <v>0</v>
      </c>
    </row>
    <row r="206" spans="1:8" ht="62.4" x14ac:dyDescent="0.3">
      <c r="A206" s="204" t="s">
        <v>395</v>
      </c>
      <c r="B206" s="284" t="s">
        <v>207</v>
      </c>
      <c r="C206" s="264" t="s">
        <v>103</v>
      </c>
      <c r="D206" s="264" t="s">
        <v>304</v>
      </c>
      <c r="E206" s="264" t="s">
        <v>396</v>
      </c>
      <c r="F206" s="265">
        <v>84600</v>
      </c>
      <c r="G206" s="265">
        <v>0</v>
      </c>
      <c r="H206" s="265">
        <v>0</v>
      </c>
    </row>
    <row r="207" spans="1:8" ht="31.2" x14ac:dyDescent="0.3">
      <c r="A207" s="170" t="s">
        <v>378</v>
      </c>
      <c r="B207" s="284" t="s">
        <v>207</v>
      </c>
      <c r="C207" s="264" t="s">
        <v>103</v>
      </c>
      <c r="D207" s="264" t="s">
        <v>305</v>
      </c>
      <c r="E207" s="264" t="s">
        <v>249</v>
      </c>
      <c r="F207" s="265">
        <f>F208</f>
        <v>25000</v>
      </c>
      <c r="G207" s="265">
        <f>G208</f>
        <v>0</v>
      </c>
      <c r="H207" s="265">
        <f>H208</f>
        <v>0</v>
      </c>
    </row>
    <row r="208" spans="1:8" x14ac:dyDescent="0.3">
      <c r="A208" s="204" t="s">
        <v>235</v>
      </c>
      <c r="B208" s="284" t="s">
        <v>207</v>
      </c>
      <c r="C208" s="264" t="s">
        <v>103</v>
      </c>
      <c r="D208" s="264" t="s">
        <v>305</v>
      </c>
      <c r="E208" s="264" t="s">
        <v>380</v>
      </c>
      <c r="F208" s="265">
        <v>25000</v>
      </c>
      <c r="G208" s="265">
        <v>0</v>
      </c>
      <c r="H208" s="265">
        <v>0</v>
      </c>
    </row>
    <row r="209" spans="1:8" x14ac:dyDescent="0.3">
      <c r="A209" s="170" t="s">
        <v>330</v>
      </c>
      <c r="B209" s="284" t="s">
        <v>207</v>
      </c>
      <c r="C209" s="264" t="s">
        <v>103</v>
      </c>
      <c r="D209" s="264" t="s">
        <v>305</v>
      </c>
      <c r="E209" s="264" t="s">
        <v>262</v>
      </c>
      <c r="F209" s="265">
        <f>F210+F211</f>
        <v>1000</v>
      </c>
      <c r="G209" s="265">
        <f>G210+G211</f>
        <v>0</v>
      </c>
      <c r="H209" s="265">
        <f>H210+H211</f>
        <v>0</v>
      </c>
    </row>
    <row r="210" spans="1:8" x14ac:dyDescent="0.3">
      <c r="A210" s="204" t="s">
        <v>382</v>
      </c>
      <c r="B210" s="284" t="s">
        <v>207</v>
      </c>
      <c r="C210" s="264" t="s">
        <v>103</v>
      </c>
      <c r="D210" s="264" t="s">
        <v>305</v>
      </c>
      <c r="E210" s="264" t="s">
        <v>383</v>
      </c>
      <c r="F210" s="265"/>
      <c r="G210" s="265">
        <v>0</v>
      </c>
      <c r="H210" s="265">
        <v>0</v>
      </c>
    </row>
    <row r="211" spans="1:8" x14ac:dyDescent="0.3">
      <c r="A211" s="204" t="s">
        <v>228</v>
      </c>
      <c r="B211" s="284" t="s">
        <v>207</v>
      </c>
      <c r="C211" s="264" t="s">
        <v>103</v>
      </c>
      <c r="D211" s="264" t="s">
        <v>363</v>
      </c>
      <c r="E211" s="264" t="s">
        <v>384</v>
      </c>
      <c r="F211" s="265">
        <v>1000</v>
      </c>
      <c r="G211" s="265">
        <v>0</v>
      </c>
      <c r="H211" s="265">
        <v>0</v>
      </c>
    </row>
    <row r="212" spans="1:8" ht="31.2" x14ac:dyDescent="0.3">
      <c r="A212" s="205" t="s">
        <v>435</v>
      </c>
      <c r="B212" s="284" t="s">
        <v>207</v>
      </c>
      <c r="C212" s="264" t="s">
        <v>103</v>
      </c>
      <c r="D212" s="264" t="s">
        <v>436</v>
      </c>
      <c r="E212" s="264"/>
      <c r="F212" s="265">
        <f t="shared" ref="F212:H214" si="24">F213</f>
        <v>10000</v>
      </c>
      <c r="G212" s="265">
        <f t="shared" si="24"/>
        <v>0</v>
      </c>
      <c r="H212" s="265">
        <f t="shared" si="24"/>
        <v>0</v>
      </c>
    </row>
    <row r="213" spans="1:8" ht="62.4" x14ac:dyDescent="0.3">
      <c r="A213" s="202" t="s">
        <v>475</v>
      </c>
      <c r="B213" s="284" t="s">
        <v>207</v>
      </c>
      <c r="C213" s="264" t="s">
        <v>103</v>
      </c>
      <c r="D213" s="264" t="s">
        <v>306</v>
      </c>
      <c r="E213" s="264"/>
      <c r="F213" s="265">
        <f t="shared" si="24"/>
        <v>10000</v>
      </c>
      <c r="G213" s="265">
        <f t="shared" si="24"/>
        <v>0</v>
      </c>
      <c r="H213" s="265">
        <f t="shared" si="24"/>
        <v>0</v>
      </c>
    </row>
    <row r="214" spans="1:8" ht="31.2" x14ac:dyDescent="0.3">
      <c r="A214" s="170" t="s">
        <v>260</v>
      </c>
      <c r="B214" s="284" t="s">
        <v>207</v>
      </c>
      <c r="C214" s="264" t="s">
        <v>103</v>
      </c>
      <c r="D214" s="264" t="s">
        <v>306</v>
      </c>
      <c r="E214" s="264" t="s">
        <v>249</v>
      </c>
      <c r="F214" s="265">
        <f t="shared" si="24"/>
        <v>10000</v>
      </c>
      <c r="G214" s="265">
        <f t="shared" si="24"/>
        <v>0</v>
      </c>
      <c r="H214" s="265">
        <f t="shared" si="24"/>
        <v>0</v>
      </c>
    </row>
    <row r="215" spans="1:8" x14ac:dyDescent="0.3">
      <c r="A215" s="204" t="s">
        <v>235</v>
      </c>
      <c r="B215" s="284" t="s">
        <v>207</v>
      </c>
      <c r="C215" s="264" t="s">
        <v>103</v>
      </c>
      <c r="D215" s="264" t="s">
        <v>306</v>
      </c>
      <c r="E215" s="264" t="s">
        <v>380</v>
      </c>
      <c r="F215" s="265">
        <v>10000</v>
      </c>
      <c r="G215" s="265">
        <v>0</v>
      </c>
      <c r="H215" s="265">
        <v>0</v>
      </c>
    </row>
    <row r="216" spans="1:8" x14ac:dyDescent="0.3">
      <c r="A216" s="303" t="s">
        <v>307</v>
      </c>
      <c r="B216" s="272" t="s">
        <v>207</v>
      </c>
      <c r="C216" s="267" t="s">
        <v>103</v>
      </c>
      <c r="D216" s="267" t="s">
        <v>308</v>
      </c>
      <c r="E216" s="267"/>
      <c r="F216" s="269">
        <f>F217</f>
        <v>231447.62</v>
      </c>
      <c r="G216" s="269">
        <f>G217</f>
        <v>150000</v>
      </c>
      <c r="H216" s="269">
        <f>H217</f>
        <v>150000</v>
      </c>
    </row>
    <row r="217" spans="1:8" ht="31.2" x14ac:dyDescent="0.3">
      <c r="A217" s="303" t="s">
        <v>437</v>
      </c>
      <c r="B217" s="272" t="s">
        <v>207</v>
      </c>
      <c r="C217" s="267" t="s">
        <v>103</v>
      </c>
      <c r="D217" s="267" t="s">
        <v>438</v>
      </c>
      <c r="E217" s="267"/>
      <c r="F217" s="269">
        <f>F218+F221</f>
        <v>231447.62</v>
      </c>
      <c r="G217" s="269">
        <f>G218+G221</f>
        <v>150000</v>
      </c>
      <c r="H217" s="269">
        <f>H218+H221</f>
        <v>150000</v>
      </c>
    </row>
    <row r="218" spans="1:8" ht="31.2" x14ac:dyDescent="0.3">
      <c r="A218" s="170" t="s">
        <v>391</v>
      </c>
      <c r="B218" s="284" t="s">
        <v>207</v>
      </c>
      <c r="C218" s="264" t="s">
        <v>103</v>
      </c>
      <c r="D218" s="264" t="s">
        <v>309</v>
      </c>
      <c r="E218" s="264" t="s">
        <v>434</v>
      </c>
      <c r="F218" s="265">
        <f>F219+F220</f>
        <v>229447.62</v>
      </c>
      <c r="G218" s="265">
        <f>G219+G220</f>
        <v>150000</v>
      </c>
      <c r="H218" s="265">
        <f>H219+H220</f>
        <v>150000</v>
      </c>
    </row>
    <row r="219" spans="1:8" x14ac:dyDescent="0.3">
      <c r="A219" s="204" t="s">
        <v>393</v>
      </c>
      <c r="B219" s="284" t="s">
        <v>207</v>
      </c>
      <c r="C219" s="264" t="s">
        <v>103</v>
      </c>
      <c r="D219" s="264" t="s">
        <v>309</v>
      </c>
      <c r="E219" s="264" t="s">
        <v>394</v>
      </c>
      <c r="F219" s="265">
        <v>176247.62</v>
      </c>
      <c r="G219" s="265">
        <v>150000</v>
      </c>
      <c r="H219" s="265">
        <v>150000</v>
      </c>
    </row>
    <row r="220" spans="1:8" ht="62.4" x14ac:dyDescent="0.3">
      <c r="A220" s="204" t="s">
        <v>395</v>
      </c>
      <c r="B220" s="284" t="s">
        <v>207</v>
      </c>
      <c r="C220" s="264" t="s">
        <v>103</v>
      </c>
      <c r="D220" s="264" t="s">
        <v>309</v>
      </c>
      <c r="E220" s="264" t="s">
        <v>396</v>
      </c>
      <c r="F220" s="265">
        <v>53200</v>
      </c>
      <c r="G220" s="265">
        <v>0</v>
      </c>
      <c r="H220" s="265">
        <v>0</v>
      </c>
    </row>
    <row r="221" spans="1:8" ht="31.2" x14ac:dyDescent="0.3">
      <c r="A221" s="170" t="s">
        <v>378</v>
      </c>
      <c r="B221" s="284" t="s">
        <v>207</v>
      </c>
      <c r="C221" s="264" t="s">
        <v>103</v>
      </c>
      <c r="D221" s="264" t="s">
        <v>310</v>
      </c>
      <c r="E221" s="264" t="s">
        <v>249</v>
      </c>
      <c r="F221" s="265">
        <f>F222</f>
        <v>2000</v>
      </c>
      <c r="G221" s="265">
        <f>G222</f>
        <v>0</v>
      </c>
      <c r="H221" s="265">
        <f>H222</f>
        <v>0</v>
      </c>
    </row>
    <row r="222" spans="1:8" x14ac:dyDescent="0.3">
      <c r="A222" s="204" t="s">
        <v>235</v>
      </c>
      <c r="B222" s="284" t="s">
        <v>207</v>
      </c>
      <c r="C222" s="264" t="s">
        <v>103</v>
      </c>
      <c r="D222" s="264" t="s">
        <v>310</v>
      </c>
      <c r="E222" s="264" t="s">
        <v>380</v>
      </c>
      <c r="F222" s="265">
        <v>2000</v>
      </c>
      <c r="G222" s="265">
        <v>0</v>
      </c>
      <c r="H222" s="265">
        <v>0</v>
      </c>
    </row>
    <row r="223" spans="1:8" ht="62.4" hidden="1" x14ac:dyDescent="0.3">
      <c r="A223" s="303" t="s">
        <v>439</v>
      </c>
      <c r="B223" s="284" t="s">
        <v>207</v>
      </c>
      <c r="C223" s="267" t="s">
        <v>313</v>
      </c>
      <c r="D223" s="267" t="s">
        <v>311</v>
      </c>
      <c r="E223" s="267"/>
      <c r="F223" s="269" t="e">
        <f>F225+F228</f>
        <v>#REF!</v>
      </c>
      <c r="G223" s="269" t="e">
        <f>G225+G228</f>
        <v>#REF!</v>
      </c>
      <c r="H223" s="269" t="e">
        <f>H225+H228</f>
        <v>#REF!</v>
      </c>
    </row>
    <row r="224" spans="1:8" ht="31.2" hidden="1" x14ac:dyDescent="0.3">
      <c r="A224" s="204" t="s">
        <v>440</v>
      </c>
      <c r="B224" s="284" t="s">
        <v>207</v>
      </c>
      <c r="C224" s="264" t="s">
        <v>313</v>
      </c>
      <c r="D224" s="264" t="s">
        <v>441</v>
      </c>
      <c r="E224" s="264"/>
      <c r="F224" s="265"/>
      <c r="G224" s="265"/>
      <c r="H224" s="265"/>
    </row>
    <row r="225" spans="1:8" ht="31.2" hidden="1" x14ac:dyDescent="0.3">
      <c r="A225" s="170" t="s">
        <v>391</v>
      </c>
      <c r="B225" s="284" t="s">
        <v>207</v>
      </c>
      <c r="C225" s="264" t="s">
        <v>313</v>
      </c>
      <c r="D225" s="264" t="s">
        <v>312</v>
      </c>
      <c r="E225" s="264" t="s">
        <v>434</v>
      </c>
      <c r="F225" s="265">
        <f>F226+F227</f>
        <v>0</v>
      </c>
      <c r="G225" s="265">
        <f>G226+G227</f>
        <v>0</v>
      </c>
      <c r="H225" s="265">
        <f>H226+H227</f>
        <v>0</v>
      </c>
    </row>
    <row r="226" spans="1:8" hidden="1" x14ac:dyDescent="0.3">
      <c r="A226" s="204" t="s">
        <v>393</v>
      </c>
      <c r="B226" s="284" t="s">
        <v>207</v>
      </c>
      <c r="C226" s="264" t="s">
        <v>313</v>
      </c>
      <c r="D226" s="264" t="s">
        <v>312</v>
      </c>
      <c r="E226" s="264" t="s">
        <v>394</v>
      </c>
      <c r="F226" s="265"/>
      <c r="G226" s="265"/>
      <c r="H226" s="265"/>
    </row>
    <row r="227" spans="1:8" ht="62.4" hidden="1" x14ac:dyDescent="0.3">
      <c r="A227" s="204" t="s">
        <v>395</v>
      </c>
      <c r="B227" s="284" t="s">
        <v>207</v>
      </c>
      <c r="C227" s="264" t="s">
        <v>313</v>
      </c>
      <c r="D227" s="264" t="s">
        <v>312</v>
      </c>
      <c r="E227" s="264" t="s">
        <v>396</v>
      </c>
      <c r="F227" s="265"/>
      <c r="G227" s="265"/>
      <c r="H227" s="265"/>
    </row>
    <row r="228" spans="1:8" ht="31.2" hidden="1" x14ac:dyDescent="0.3">
      <c r="A228" s="170" t="s">
        <v>378</v>
      </c>
      <c r="B228" s="284" t="s">
        <v>207</v>
      </c>
      <c r="C228" s="264" t="s">
        <v>313</v>
      </c>
      <c r="D228" s="264" t="s">
        <v>314</v>
      </c>
      <c r="E228" s="264" t="s">
        <v>249</v>
      </c>
      <c r="F228" s="265" t="e">
        <f>#REF!</f>
        <v>#REF!</v>
      </c>
      <c r="G228" s="265" t="e">
        <f>#REF!</f>
        <v>#REF!</v>
      </c>
      <c r="H228" s="265" t="e">
        <f>#REF!</f>
        <v>#REF!</v>
      </c>
    </row>
    <row r="229" spans="1:8" x14ac:dyDescent="0.3">
      <c r="A229" s="197" t="s">
        <v>241</v>
      </c>
      <c r="B229" s="272" t="s">
        <v>207</v>
      </c>
      <c r="C229" s="267" t="s">
        <v>479</v>
      </c>
      <c r="D229" s="267"/>
      <c r="E229" s="267"/>
      <c r="F229" s="269">
        <f t="shared" ref="F229:H233" si="25">F230</f>
        <v>139200</v>
      </c>
      <c r="G229" s="269">
        <f t="shared" si="25"/>
        <v>0</v>
      </c>
      <c r="H229" s="269">
        <f t="shared" si="25"/>
        <v>0</v>
      </c>
    </row>
    <row r="230" spans="1:8" x14ac:dyDescent="0.3">
      <c r="A230" s="242" t="s">
        <v>197</v>
      </c>
      <c r="B230" s="272" t="s">
        <v>207</v>
      </c>
      <c r="C230" s="267" t="s">
        <v>200</v>
      </c>
      <c r="D230" s="267"/>
      <c r="E230" s="267"/>
      <c r="F230" s="269">
        <f t="shared" si="25"/>
        <v>139200</v>
      </c>
      <c r="G230" s="269">
        <f t="shared" si="25"/>
        <v>0</v>
      </c>
      <c r="H230" s="269">
        <f t="shared" si="25"/>
        <v>0</v>
      </c>
    </row>
    <row r="231" spans="1:8" ht="31.2" x14ac:dyDescent="0.3">
      <c r="A231" s="201" t="s">
        <v>478</v>
      </c>
      <c r="B231" s="272" t="s">
        <v>207</v>
      </c>
      <c r="C231" s="267" t="s">
        <v>200</v>
      </c>
      <c r="D231" s="267" t="s">
        <v>253</v>
      </c>
      <c r="E231" s="267"/>
      <c r="F231" s="269">
        <f t="shared" si="25"/>
        <v>139200</v>
      </c>
      <c r="G231" s="269">
        <f t="shared" si="25"/>
        <v>0</v>
      </c>
      <c r="H231" s="269">
        <f t="shared" si="25"/>
        <v>0</v>
      </c>
    </row>
    <row r="232" spans="1:8" x14ac:dyDescent="0.3">
      <c r="A232" s="234" t="s">
        <v>352</v>
      </c>
      <c r="B232" s="272" t="s">
        <v>207</v>
      </c>
      <c r="C232" s="267" t="s">
        <v>200</v>
      </c>
      <c r="D232" s="267" t="s">
        <v>354</v>
      </c>
      <c r="E232" s="267"/>
      <c r="F232" s="269">
        <f t="shared" si="25"/>
        <v>139200</v>
      </c>
      <c r="G232" s="269">
        <f t="shared" si="25"/>
        <v>0</v>
      </c>
      <c r="H232" s="269">
        <f t="shared" si="25"/>
        <v>0</v>
      </c>
    </row>
    <row r="233" spans="1:8" ht="31.2" x14ac:dyDescent="0.3">
      <c r="A233" s="283" t="s">
        <v>477</v>
      </c>
      <c r="B233" s="284" t="s">
        <v>207</v>
      </c>
      <c r="C233" s="264" t="s">
        <v>200</v>
      </c>
      <c r="D233" s="264" t="s">
        <v>480</v>
      </c>
      <c r="E233" s="264"/>
      <c r="F233" s="265">
        <f t="shared" si="25"/>
        <v>139200</v>
      </c>
      <c r="G233" s="265">
        <f t="shared" si="25"/>
        <v>0</v>
      </c>
      <c r="H233" s="265">
        <f t="shared" si="25"/>
        <v>0</v>
      </c>
    </row>
    <row r="234" spans="1:8" ht="46.8" x14ac:dyDescent="0.3">
      <c r="A234" s="198" t="s">
        <v>353</v>
      </c>
      <c r="B234" s="284" t="s">
        <v>207</v>
      </c>
      <c r="C234" s="264" t="s">
        <v>200</v>
      </c>
      <c r="D234" s="264" t="s">
        <v>355</v>
      </c>
      <c r="E234" s="264" t="s">
        <v>270</v>
      </c>
      <c r="F234" s="265">
        <f>F235</f>
        <v>139200</v>
      </c>
      <c r="G234" s="265">
        <f>G235</f>
        <v>0</v>
      </c>
      <c r="H234" s="265">
        <f>H235</f>
        <v>0</v>
      </c>
    </row>
    <row r="235" spans="1:8" ht="46.8" x14ac:dyDescent="0.3">
      <c r="A235" s="198" t="s">
        <v>481</v>
      </c>
      <c r="B235" s="284" t="s">
        <v>207</v>
      </c>
      <c r="C235" s="264" t="s">
        <v>200</v>
      </c>
      <c r="D235" s="264" t="s">
        <v>355</v>
      </c>
      <c r="E235" s="264" t="s">
        <v>548</v>
      </c>
      <c r="F235" s="265">
        <v>139200</v>
      </c>
      <c r="G235" s="265">
        <v>0</v>
      </c>
      <c r="H235" s="265">
        <v>0</v>
      </c>
    </row>
    <row r="236" spans="1:8" x14ac:dyDescent="0.3">
      <c r="A236" s="303" t="s">
        <v>476</v>
      </c>
      <c r="B236" s="241"/>
      <c r="C236" s="267"/>
      <c r="D236" s="267"/>
      <c r="E236" s="267"/>
      <c r="F236" s="269" t="e">
        <f>F198+F168+F121+F79+F52+F44+F11+F229</f>
        <v>#REF!</v>
      </c>
      <c r="G236" s="269">
        <f>G198+G168+G121+G79+G52+G44+G11+G229</f>
        <v>4378338.3100000005</v>
      </c>
      <c r="H236" s="269">
        <f>H198+H168+H121+H79+H52+H44+H11+H229</f>
        <v>4124778.89</v>
      </c>
    </row>
    <row r="237" spans="1:8" x14ac:dyDescent="0.3">
      <c r="G237" s="19"/>
      <c r="H237" s="339"/>
    </row>
    <row r="238" spans="1:8" x14ac:dyDescent="0.3">
      <c r="G238" s="19"/>
      <c r="H238" s="339"/>
    </row>
    <row r="239" spans="1:8" x14ac:dyDescent="0.3">
      <c r="G239" s="19"/>
      <c r="H239" s="339"/>
    </row>
    <row r="240" spans="1:8" ht="18" x14ac:dyDescent="0.35">
      <c r="A240" s="196" t="s">
        <v>189</v>
      </c>
      <c r="F240" s="285" t="s">
        <v>190</v>
      </c>
      <c r="G240" s="19"/>
      <c r="H240" s="339"/>
    </row>
    <row r="241" spans="7:8" x14ac:dyDescent="0.3">
      <c r="G241" s="19"/>
      <c r="H241" s="339"/>
    </row>
    <row r="242" spans="7:8" x14ac:dyDescent="0.3">
      <c r="G242" s="19"/>
      <c r="H242" s="339"/>
    </row>
  </sheetData>
  <mergeCells count="13">
    <mergeCell ref="G8:G9"/>
    <mergeCell ref="H8:H9"/>
    <mergeCell ref="A1:H1"/>
    <mergeCell ref="A2:H2"/>
    <mergeCell ref="A3:H3"/>
    <mergeCell ref="A4:H4"/>
    <mergeCell ref="A6:H6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zoomScale="60" zoomScaleNormal="60" workbookViewId="0">
      <selection activeCell="E32" sqref="E32"/>
    </sheetView>
  </sheetViews>
  <sheetFormatPr defaultRowHeight="18" x14ac:dyDescent="0.35"/>
  <cols>
    <col min="1" max="1" width="58" style="50" customWidth="1"/>
    <col min="2" max="2" width="34.88671875" style="50" customWidth="1"/>
    <col min="3" max="3" width="22.33203125" style="52" customWidth="1"/>
    <col min="4" max="4" width="23" style="52" customWidth="1"/>
    <col min="5" max="5" width="23.44140625" style="52" customWidth="1"/>
  </cols>
  <sheetData>
    <row r="1" spans="1:16" x14ac:dyDescent="0.35">
      <c r="C1" s="51" t="s">
        <v>503</v>
      </c>
      <c r="D1" s="182"/>
      <c r="E1" s="3" t="s">
        <v>736</v>
      </c>
    </row>
    <row r="2" spans="1:16" ht="37.5" customHeight="1" x14ac:dyDescent="0.35">
      <c r="A2" s="346"/>
      <c r="B2" s="479" t="s">
        <v>737</v>
      </c>
      <c r="C2" s="479"/>
      <c r="D2" s="479"/>
      <c r="E2" s="479"/>
    </row>
    <row r="3" spans="1:16" ht="18.75" customHeight="1" x14ac:dyDescent="0.3">
      <c r="A3" s="484" t="s">
        <v>666</v>
      </c>
      <c r="B3" s="484"/>
      <c r="C3" s="484"/>
      <c r="D3" s="484"/>
      <c r="E3" s="484"/>
    </row>
    <row r="4" spans="1:16" ht="28.2" customHeight="1" x14ac:dyDescent="0.3">
      <c r="A4" s="479" t="s">
        <v>738</v>
      </c>
      <c r="B4" s="479"/>
      <c r="C4" s="479"/>
      <c r="D4" s="479"/>
      <c r="E4" s="479"/>
    </row>
    <row r="5" spans="1:16" ht="10.8" customHeight="1" x14ac:dyDescent="0.35">
      <c r="D5" s="479"/>
      <c r="E5" s="479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</row>
    <row r="6" spans="1:16" ht="47.25" customHeight="1" x14ac:dyDescent="0.3">
      <c r="A6" s="482" t="s">
        <v>739</v>
      </c>
      <c r="B6" s="482"/>
      <c r="C6" s="482"/>
      <c r="D6" s="482"/>
      <c r="E6" s="482"/>
    </row>
    <row r="7" spans="1:16" ht="15.75" customHeight="1" x14ac:dyDescent="0.3">
      <c r="A7" s="482"/>
      <c r="B7" s="482"/>
      <c r="C7" s="482"/>
      <c r="D7" s="482"/>
      <c r="E7" s="482"/>
    </row>
    <row r="8" spans="1:16" ht="15.75" customHeight="1" x14ac:dyDescent="0.3">
      <c r="A8" s="483"/>
      <c r="B8" s="483"/>
      <c r="C8" s="483"/>
      <c r="D8" s="483"/>
      <c r="E8" s="483"/>
    </row>
    <row r="9" spans="1:16" s="61" customFormat="1" ht="35.25" customHeight="1" x14ac:dyDescent="0.3">
      <c r="A9" s="481" t="s">
        <v>149</v>
      </c>
      <c r="B9" s="481" t="s">
        <v>150</v>
      </c>
      <c r="C9" s="480" t="s">
        <v>151</v>
      </c>
      <c r="D9" s="480"/>
      <c r="E9" s="480"/>
    </row>
    <row r="10" spans="1:16" s="61" customFormat="1" ht="35.25" customHeight="1" x14ac:dyDescent="0.3">
      <c r="A10" s="481"/>
      <c r="B10" s="481"/>
      <c r="C10" s="191" t="s">
        <v>534</v>
      </c>
      <c r="D10" s="191" t="s">
        <v>535</v>
      </c>
      <c r="E10" s="191" t="s">
        <v>740</v>
      </c>
    </row>
    <row r="11" spans="1:16" ht="34.799999999999997" x14ac:dyDescent="0.3">
      <c r="A11" s="60" t="s">
        <v>152</v>
      </c>
      <c r="B11" s="58" t="s">
        <v>153</v>
      </c>
      <c r="C11" s="192">
        <v>0</v>
      </c>
      <c r="D11" s="192">
        <f>D23</f>
        <v>0</v>
      </c>
      <c r="E11" s="192">
        <f>E23</f>
        <v>0</v>
      </c>
    </row>
    <row r="12" spans="1:16" ht="34.799999999999997" x14ac:dyDescent="0.3">
      <c r="A12" s="60" t="s">
        <v>154</v>
      </c>
      <c r="B12" s="58" t="s">
        <v>155</v>
      </c>
      <c r="C12" s="192"/>
      <c r="D12" s="192"/>
      <c r="E12" s="192"/>
    </row>
    <row r="13" spans="1:16" ht="36" x14ac:dyDescent="0.3">
      <c r="A13" s="53" t="s">
        <v>505</v>
      </c>
      <c r="B13" s="58" t="s">
        <v>157</v>
      </c>
      <c r="C13" s="192"/>
      <c r="D13" s="192"/>
      <c r="E13" s="192"/>
    </row>
    <row r="14" spans="1:16" ht="54" x14ac:dyDescent="0.3">
      <c r="A14" s="53" t="s">
        <v>531</v>
      </c>
      <c r="B14" s="58" t="s">
        <v>158</v>
      </c>
      <c r="C14" s="192"/>
      <c r="D14" s="192"/>
      <c r="E14" s="192"/>
    </row>
    <row r="15" spans="1:16" ht="54" x14ac:dyDescent="0.3">
      <c r="A15" s="53" t="s">
        <v>159</v>
      </c>
      <c r="B15" s="58" t="s">
        <v>160</v>
      </c>
      <c r="C15" s="192"/>
      <c r="D15" s="192"/>
      <c r="E15" s="192"/>
    </row>
    <row r="16" spans="1:16" ht="54" x14ac:dyDescent="0.3">
      <c r="A16" s="53" t="s">
        <v>506</v>
      </c>
      <c r="B16" s="58" t="s">
        <v>161</v>
      </c>
      <c r="C16" s="192"/>
      <c r="D16" s="192"/>
      <c r="E16" s="192"/>
      <c r="F16" s="62"/>
    </row>
    <row r="17" spans="1:5" ht="34.799999999999997" x14ac:dyDescent="0.3">
      <c r="A17" s="54" t="s">
        <v>156</v>
      </c>
      <c r="B17" s="58" t="s">
        <v>508</v>
      </c>
      <c r="C17" s="193"/>
      <c r="D17" s="193"/>
      <c r="E17" s="193"/>
    </row>
    <row r="18" spans="1:5" ht="54" x14ac:dyDescent="0.3">
      <c r="A18" s="53" t="s">
        <v>162</v>
      </c>
      <c r="B18" s="58" t="s">
        <v>507</v>
      </c>
      <c r="C18" s="192"/>
      <c r="D18" s="192"/>
      <c r="E18" s="192"/>
    </row>
    <row r="19" spans="1:5" ht="54" x14ac:dyDescent="0.3">
      <c r="A19" s="53" t="s">
        <v>509</v>
      </c>
      <c r="B19" s="58" t="s">
        <v>510</v>
      </c>
      <c r="C19" s="192"/>
      <c r="D19" s="192"/>
      <c r="E19" s="192"/>
    </row>
    <row r="20" spans="1:5" ht="72" x14ac:dyDescent="0.3">
      <c r="A20" s="53" t="s">
        <v>512</v>
      </c>
      <c r="B20" s="58" t="s">
        <v>511</v>
      </c>
      <c r="C20" s="192"/>
      <c r="D20" s="192"/>
      <c r="E20" s="192"/>
    </row>
    <row r="21" spans="1:5" ht="72" x14ac:dyDescent="0.3">
      <c r="A21" s="53" t="s">
        <v>163</v>
      </c>
      <c r="B21" s="58" t="s">
        <v>513</v>
      </c>
      <c r="C21" s="192"/>
      <c r="D21" s="192"/>
      <c r="E21" s="192"/>
    </row>
    <row r="22" spans="1:5" ht="72" x14ac:dyDescent="0.3">
      <c r="A22" s="55" t="s">
        <v>515</v>
      </c>
      <c r="B22" s="58" t="s">
        <v>514</v>
      </c>
      <c r="C22" s="192"/>
      <c r="D22" s="192"/>
      <c r="E22" s="192"/>
    </row>
    <row r="23" spans="1:5" ht="34.799999999999997" x14ac:dyDescent="0.3">
      <c r="A23" s="56" t="s">
        <v>164</v>
      </c>
      <c r="B23" s="57" t="s">
        <v>165</v>
      </c>
      <c r="C23" s="192">
        <f>C28+C24</f>
        <v>0</v>
      </c>
      <c r="D23" s="192">
        <f>D28+D24</f>
        <v>0</v>
      </c>
      <c r="E23" s="192">
        <f>E28+E24</f>
        <v>0</v>
      </c>
    </row>
    <row r="24" spans="1:5" x14ac:dyDescent="0.3">
      <c r="A24" s="55" t="s">
        <v>166</v>
      </c>
      <c r="B24" s="58" t="s">
        <v>167</v>
      </c>
      <c r="C24" s="192">
        <v>-6331438.4100000001</v>
      </c>
      <c r="D24" s="192">
        <v>-4478208.3099999996</v>
      </c>
      <c r="E24" s="192">
        <v>-4326045.8899999997</v>
      </c>
    </row>
    <row r="25" spans="1:5" x14ac:dyDescent="0.3">
      <c r="A25" s="55" t="s">
        <v>168</v>
      </c>
      <c r="B25" s="58" t="s">
        <v>169</v>
      </c>
      <c r="C25" s="192">
        <f t="shared" ref="C25:E27" si="0">C24</f>
        <v>-6331438.4100000001</v>
      </c>
      <c r="D25" s="192">
        <f t="shared" si="0"/>
        <v>-4478208.3099999996</v>
      </c>
      <c r="E25" s="192">
        <f t="shared" si="0"/>
        <v>-4326045.8899999997</v>
      </c>
    </row>
    <row r="26" spans="1:5" ht="36" x14ac:dyDescent="0.3">
      <c r="A26" s="55" t="s">
        <v>170</v>
      </c>
      <c r="B26" s="58" t="s">
        <v>171</v>
      </c>
      <c r="C26" s="326">
        <f t="shared" si="0"/>
        <v>-6331438.4100000001</v>
      </c>
      <c r="D26" s="192">
        <f t="shared" si="0"/>
        <v>-4478208.3099999996</v>
      </c>
      <c r="E26" s="192">
        <f t="shared" si="0"/>
        <v>-4326045.8899999997</v>
      </c>
    </row>
    <row r="27" spans="1:5" ht="36" x14ac:dyDescent="0.3">
      <c r="A27" s="55" t="s">
        <v>518</v>
      </c>
      <c r="B27" s="58" t="s">
        <v>172</v>
      </c>
      <c r="C27" s="192">
        <f t="shared" si="0"/>
        <v>-6331438.4100000001</v>
      </c>
      <c r="D27" s="192">
        <f t="shared" si="0"/>
        <v>-4478208.3099999996</v>
      </c>
      <c r="E27" s="192">
        <f t="shared" si="0"/>
        <v>-4326045.8899999997</v>
      </c>
    </row>
    <row r="28" spans="1:5" x14ac:dyDescent="0.3">
      <c r="A28" s="55" t="s">
        <v>173</v>
      </c>
      <c r="B28" s="58" t="s">
        <v>174</v>
      </c>
      <c r="C28" s="192">
        <v>6331438.4100000001</v>
      </c>
      <c r="D28" s="192">
        <v>4478208.3099999996</v>
      </c>
      <c r="E28" s="192">
        <v>4326045.8899999997</v>
      </c>
    </row>
    <row r="29" spans="1:5" x14ac:dyDescent="0.3">
      <c r="A29" s="55" t="s">
        <v>175</v>
      </c>
      <c r="B29" s="58" t="s">
        <v>176</v>
      </c>
      <c r="C29" s="192">
        <f>C31</f>
        <v>7443373.7999999998</v>
      </c>
      <c r="D29" s="192">
        <f>D30</f>
        <v>4478208.3099999996</v>
      </c>
      <c r="E29" s="192">
        <f>E28</f>
        <v>4326045.8899999997</v>
      </c>
    </row>
    <row r="30" spans="1:5" ht="36" x14ac:dyDescent="0.3">
      <c r="A30" s="55" t="s">
        <v>533</v>
      </c>
      <c r="B30" s="58" t="s">
        <v>532</v>
      </c>
      <c r="C30" s="192">
        <f>C31</f>
        <v>7443373.7999999998</v>
      </c>
      <c r="D30" s="192">
        <f>D28</f>
        <v>4478208.3099999996</v>
      </c>
      <c r="E30" s="192">
        <f>E28</f>
        <v>4326045.8899999997</v>
      </c>
    </row>
    <row r="31" spans="1:5" ht="36" x14ac:dyDescent="0.3">
      <c r="A31" s="55" t="s">
        <v>519</v>
      </c>
      <c r="B31" s="58" t="s">
        <v>177</v>
      </c>
      <c r="C31" s="192">
        <v>7443373.7999999998</v>
      </c>
      <c r="D31" s="192">
        <f>D30</f>
        <v>4478208.3099999996</v>
      </c>
      <c r="E31" s="192">
        <f>E28</f>
        <v>4326045.8899999997</v>
      </c>
    </row>
    <row r="32" spans="1:5" ht="34.799999999999997" x14ac:dyDescent="0.35">
      <c r="A32" s="56" t="s">
        <v>516</v>
      </c>
      <c r="B32" s="57" t="s">
        <v>517</v>
      </c>
      <c r="C32" s="192"/>
      <c r="D32" s="302"/>
      <c r="E32" s="302"/>
    </row>
    <row r="33" spans="1:5" ht="78.75" customHeight="1" x14ac:dyDescent="0.35">
      <c r="A33" s="1" t="s">
        <v>189</v>
      </c>
      <c r="B33" s="59"/>
      <c r="D33" s="3"/>
      <c r="E33" s="3" t="s">
        <v>190</v>
      </c>
    </row>
  </sheetData>
  <mergeCells count="8">
    <mergeCell ref="B2:E2"/>
    <mergeCell ref="C9:E9"/>
    <mergeCell ref="A9:A10"/>
    <mergeCell ref="B9:B10"/>
    <mergeCell ref="A6:E8"/>
    <mergeCell ref="A3:E3"/>
    <mergeCell ref="A4:E4"/>
    <mergeCell ref="D5:E5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1C08-2209-49DF-84E6-BA31BD248987}">
  <sheetPr>
    <pageSetUpPr fitToPage="1"/>
  </sheetPr>
  <dimension ref="A1:Z18"/>
  <sheetViews>
    <sheetView tabSelected="1" view="pageBreakPreview" zoomScale="60" zoomScaleNormal="100" workbookViewId="0">
      <selection activeCell="N12" sqref="N12"/>
    </sheetView>
  </sheetViews>
  <sheetFormatPr defaultRowHeight="18" x14ac:dyDescent="0.35"/>
  <cols>
    <col min="1" max="1" width="34.33203125" style="50" customWidth="1"/>
    <col min="2" max="2" width="23.5546875" style="3" customWidth="1"/>
    <col min="3" max="3" width="14.33203125" style="3" customWidth="1"/>
    <col min="4" max="4" width="12.33203125" style="3" customWidth="1"/>
    <col min="5" max="5" width="24.5546875" customWidth="1"/>
    <col min="6" max="6" width="13.88671875" customWidth="1"/>
    <col min="7" max="7" width="11.109375" customWidth="1"/>
    <col min="8" max="8" width="23.44140625" customWidth="1"/>
    <col min="9" max="9" width="11.88671875" customWidth="1"/>
    <col min="10" max="10" width="10.88671875" customWidth="1"/>
    <col min="11" max="11" width="24.5546875" customWidth="1"/>
  </cols>
  <sheetData>
    <row r="1" spans="1:18" x14ac:dyDescent="0.35">
      <c r="F1" s="402"/>
      <c r="G1" s="489" t="s">
        <v>661</v>
      </c>
      <c r="H1" s="489"/>
      <c r="I1" s="489"/>
      <c r="J1" s="489"/>
      <c r="K1" s="489"/>
    </row>
    <row r="2" spans="1:18" x14ac:dyDescent="0.35">
      <c r="F2" s="402"/>
      <c r="G2" s="403" t="s">
        <v>660</v>
      </c>
      <c r="H2" s="487" t="s">
        <v>741</v>
      </c>
      <c r="I2" s="487"/>
      <c r="J2" s="487"/>
      <c r="K2" s="487"/>
    </row>
    <row r="3" spans="1:18" x14ac:dyDescent="0.35">
      <c r="F3" s="488" t="s">
        <v>659</v>
      </c>
      <c r="G3" s="488"/>
      <c r="H3" s="488"/>
      <c r="I3" s="488"/>
      <c r="J3" s="488"/>
      <c r="K3" s="488"/>
    </row>
    <row r="4" spans="1:18" ht="18" customHeight="1" x14ac:dyDescent="0.3">
      <c r="A4" s="433" t="s">
        <v>742</v>
      </c>
      <c r="B4" s="433"/>
      <c r="C4" s="433"/>
      <c r="D4" s="433"/>
      <c r="E4" s="433"/>
      <c r="F4" s="433"/>
      <c r="G4" s="433"/>
      <c r="H4" s="489" t="s">
        <v>748</v>
      </c>
      <c r="I4" s="489"/>
      <c r="J4" s="489"/>
      <c r="K4" s="489"/>
    </row>
    <row r="5" spans="1:18" ht="18.75" customHeight="1" x14ac:dyDescent="0.3">
      <c r="A5" s="485" t="s">
        <v>743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</row>
    <row r="6" spans="1:18" ht="45" customHeight="1" x14ac:dyDescent="0.3">
      <c r="A6" s="485"/>
      <c r="B6" s="485"/>
      <c r="C6" s="485"/>
      <c r="D6" s="485"/>
      <c r="E6" s="485"/>
      <c r="F6" s="485"/>
      <c r="G6" s="485"/>
      <c r="H6" s="485"/>
      <c r="I6" s="485"/>
      <c r="J6" s="485"/>
      <c r="K6" s="485"/>
    </row>
    <row r="7" spans="1:18" ht="15.6" hidden="1" customHeight="1" x14ac:dyDescent="0.3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</row>
    <row r="8" spans="1:18" ht="15.6" hidden="1" customHeight="1" x14ac:dyDescent="0.3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</row>
    <row r="9" spans="1:18" s="61" customFormat="1" ht="103.5" customHeight="1" x14ac:dyDescent="0.3">
      <c r="A9" s="365" t="s">
        <v>744</v>
      </c>
      <c r="B9" s="401" t="s">
        <v>750</v>
      </c>
      <c r="C9" s="401" t="s">
        <v>745</v>
      </c>
      <c r="D9" s="401" t="s">
        <v>658</v>
      </c>
      <c r="E9" s="401" t="s">
        <v>657</v>
      </c>
      <c r="F9" s="401" t="s">
        <v>751</v>
      </c>
      <c r="G9" s="401" t="s">
        <v>746</v>
      </c>
      <c r="H9" s="401" t="s">
        <v>747</v>
      </c>
      <c r="I9" s="401" t="s">
        <v>752</v>
      </c>
      <c r="J9" s="401" t="s">
        <v>753</v>
      </c>
      <c r="K9" s="401" t="s">
        <v>754</v>
      </c>
      <c r="R9" s="434"/>
    </row>
    <row r="10" spans="1:18" x14ac:dyDescent="0.3">
      <c r="A10" s="400" t="s">
        <v>656</v>
      </c>
      <c r="B10" s="397">
        <v>0</v>
      </c>
      <c r="C10" s="397">
        <v>0</v>
      </c>
      <c r="D10" s="397">
        <v>0</v>
      </c>
      <c r="E10" s="397">
        <v>0</v>
      </c>
      <c r="F10" s="397">
        <v>0</v>
      </c>
      <c r="G10" s="397">
        <v>0</v>
      </c>
      <c r="H10" s="397">
        <v>0</v>
      </c>
      <c r="I10" s="397">
        <v>0</v>
      </c>
      <c r="J10" s="397">
        <v>0</v>
      </c>
      <c r="K10" s="397">
        <v>0</v>
      </c>
    </row>
    <row r="11" spans="1:18" x14ac:dyDescent="0.3">
      <c r="A11" s="399" t="s">
        <v>655</v>
      </c>
      <c r="B11" s="397"/>
      <c r="C11" s="397"/>
      <c r="D11" s="397"/>
      <c r="E11" s="397"/>
      <c r="F11" s="394"/>
      <c r="G11" s="394"/>
      <c r="H11" s="394"/>
      <c r="I11" s="394"/>
      <c r="J11" s="394"/>
      <c r="K11" s="394"/>
    </row>
    <row r="12" spans="1:18" ht="62.4" x14ac:dyDescent="0.3">
      <c r="A12" s="396" t="s">
        <v>654</v>
      </c>
      <c r="B12" s="397">
        <v>0</v>
      </c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  <c r="I12" s="397">
        <v>0</v>
      </c>
      <c r="J12" s="397">
        <v>0</v>
      </c>
      <c r="K12" s="397">
        <v>0</v>
      </c>
    </row>
    <row r="13" spans="1:18" ht="93.6" x14ac:dyDescent="0.3">
      <c r="A13" s="396" t="s">
        <v>650</v>
      </c>
      <c r="B13" s="397" t="s">
        <v>653</v>
      </c>
      <c r="C13" s="397"/>
      <c r="D13" s="397"/>
      <c r="E13" s="397" t="s">
        <v>653</v>
      </c>
      <c r="F13" s="397"/>
      <c r="G13" s="397"/>
      <c r="H13" s="397" t="s">
        <v>653</v>
      </c>
      <c r="I13" s="397"/>
      <c r="J13" s="397"/>
      <c r="K13" s="397" t="s">
        <v>653</v>
      </c>
    </row>
    <row r="14" spans="1:18" ht="62.4" x14ac:dyDescent="0.3">
      <c r="A14" s="398" t="s">
        <v>652</v>
      </c>
      <c r="B14" s="397">
        <v>0</v>
      </c>
      <c r="C14" s="397">
        <v>0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</row>
    <row r="15" spans="1:18" ht="31.2" x14ac:dyDescent="0.3">
      <c r="A15" s="398" t="s">
        <v>651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</row>
    <row r="16" spans="1:18" ht="96.75" customHeight="1" x14ac:dyDescent="0.35">
      <c r="A16" s="396" t="s">
        <v>650</v>
      </c>
      <c r="B16" s="393" t="s">
        <v>649</v>
      </c>
      <c r="C16" s="395"/>
      <c r="D16" s="395"/>
      <c r="E16" s="393" t="s">
        <v>649</v>
      </c>
      <c r="F16" s="394"/>
      <c r="G16" s="394"/>
      <c r="H16" s="393" t="s">
        <v>649</v>
      </c>
      <c r="I16" s="394"/>
      <c r="J16" s="394"/>
      <c r="K16" s="393" t="s">
        <v>649</v>
      </c>
    </row>
    <row r="17" spans="1:26" ht="78.75" customHeight="1" x14ac:dyDescent="0.35">
      <c r="A17" s="1" t="s">
        <v>189</v>
      </c>
      <c r="C17" s="392"/>
      <c r="I17" s="3" t="s">
        <v>190</v>
      </c>
    </row>
    <row r="18" spans="1:26" x14ac:dyDescent="0.35">
      <c r="Z18" t="s">
        <v>648</v>
      </c>
    </row>
  </sheetData>
  <mergeCells count="5">
    <mergeCell ref="A5:K8"/>
    <mergeCell ref="H2:K2"/>
    <mergeCell ref="F3:K3"/>
    <mergeCell ref="G1:K1"/>
    <mergeCell ref="H4:K4"/>
  </mergeCells>
  <pageMargins left="0.70866141732283472" right="0.43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workbookViewId="0">
      <selection activeCell="D75" sqref="D75"/>
    </sheetView>
  </sheetViews>
  <sheetFormatPr defaultRowHeight="15.6" x14ac:dyDescent="0.3"/>
  <cols>
    <col min="1" max="1" width="73.44140625" style="4" bestFit="1" customWidth="1"/>
    <col min="2" max="3" width="14.6640625" style="4" customWidth="1"/>
    <col min="4" max="4" width="17.33203125" style="19" customWidth="1"/>
    <col min="5" max="5" width="10" style="19" customWidth="1"/>
    <col min="6" max="6" width="19.6640625" style="15" customWidth="1"/>
    <col min="7" max="7" width="19.6640625" style="15" bestFit="1" customWidth="1"/>
    <col min="8" max="8" width="0.5546875" customWidth="1"/>
  </cols>
  <sheetData>
    <row r="1" spans="1:7" x14ac:dyDescent="0.3">
      <c r="D1" s="18" t="s">
        <v>147</v>
      </c>
    </row>
    <row r="2" spans="1:7" x14ac:dyDescent="0.3">
      <c r="D2" s="18" t="s">
        <v>110</v>
      </c>
    </row>
    <row r="3" spans="1:7" x14ac:dyDescent="0.3">
      <c r="D3" s="5" t="s">
        <v>191</v>
      </c>
    </row>
    <row r="4" spans="1:7" x14ac:dyDescent="0.3">
      <c r="D4" s="18" t="s">
        <v>210</v>
      </c>
    </row>
    <row r="5" spans="1:7" x14ac:dyDescent="0.3">
      <c r="D5" s="18"/>
      <c r="E5" s="18"/>
    </row>
    <row r="6" spans="1:7" x14ac:dyDescent="0.3">
      <c r="A6" s="447" t="s">
        <v>145</v>
      </c>
      <c r="B6" s="447"/>
      <c r="C6" s="448"/>
      <c r="D6" s="448"/>
      <c r="E6" s="448"/>
      <c r="F6" s="448"/>
      <c r="G6" s="4"/>
    </row>
    <row r="7" spans="1:7" x14ac:dyDescent="0.3">
      <c r="A7" s="447" t="s">
        <v>203</v>
      </c>
      <c r="B7" s="447"/>
      <c r="C7" s="447"/>
      <c r="D7" s="447"/>
      <c r="E7" s="447"/>
      <c r="F7" s="447"/>
      <c r="G7" s="7"/>
    </row>
    <row r="8" spans="1:7" x14ac:dyDescent="0.3">
      <c r="A8" s="447" t="s">
        <v>217</v>
      </c>
      <c r="B8" s="447"/>
      <c r="C8" s="447"/>
      <c r="D8" s="447"/>
      <c r="E8" s="447"/>
      <c r="F8" s="447"/>
      <c r="G8" s="7"/>
    </row>
    <row r="9" spans="1:7" x14ac:dyDescent="0.3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3">
      <c r="A10" s="490" t="s">
        <v>74</v>
      </c>
      <c r="B10" s="492" t="s">
        <v>144</v>
      </c>
      <c r="C10" s="492" t="s">
        <v>75</v>
      </c>
      <c r="D10" s="494" t="s">
        <v>108</v>
      </c>
      <c r="E10" s="494" t="s">
        <v>109</v>
      </c>
      <c r="F10" s="454" t="s">
        <v>3</v>
      </c>
      <c r="G10" s="455"/>
    </row>
    <row r="11" spans="1:7" x14ac:dyDescent="0.3">
      <c r="A11" s="491"/>
      <c r="B11" s="493"/>
      <c r="C11" s="493"/>
      <c r="D11" s="495"/>
      <c r="E11" s="495"/>
      <c r="F11" s="16">
        <v>2017</v>
      </c>
      <c r="G11" s="16">
        <v>2018</v>
      </c>
    </row>
    <row r="12" spans="1:7" ht="31.2" x14ac:dyDescent="0.3">
      <c r="A12" s="28" t="s">
        <v>195</v>
      </c>
      <c r="B12" s="29" t="s">
        <v>207</v>
      </c>
      <c r="C12" s="29"/>
      <c r="D12" s="30"/>
      <c r="E12" s="30"/>
      <c r="F12" s="23"/>
      <c r="G12" s="23"/>
    </row>
    <row r="13" spans="1:7" x14ac:dyDescent="0.3">
      <c r="A13" s="9" t="s">
        <v>76</v>
      </c>
      <c r="B13" s="29" t="s">
        <v>207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2" x14ac:dyDescent="0.3">
      <c r="A14" s="9" t="s">
        <v>78</v>
      </c>
      <c r="B14" s="29" t="s">
        <v>207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3">
      <c r="A15" s="34" t="s">
        <v>113</v>
      </c>
      <c r="B15" s="29" t="s">
        <v>207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3">
      <c r="A16" s="12" t="s">
        <v>111</v>
      </c>
      <c r="B16" s="32" t="s">
        <v>207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2" x14ac:dyDescent="0.3">
      <c r="A17" s="12" t="s">
        <v>116</v>
      </c>
      <c r="B17" s="32" t="s">
        <v>207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3">
      <c r="A18" s="34" t="s">
        <v>115</v>
      </c>
      <c r="B18" s="29" t="s">
        <v>207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2" x14ac:dyDescent="0.3">
      <c r="A19" s="31" t="s">
        <v>111</v>
      </c>
      <c r="B19" s="32" t="s">
        <v>207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2" x14ac:dyDescent="0.3">
      <c r="A20" s="12" t="s">
        <v>116</v>
      </c>
      <c r="B20" s="32" t="s">
        <v>207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2" x14ac:dyDescent="0.3">
      <c r="A21" s="31" t="s">
        <v>117</v>
      </c>
      <c r="B21" s="32" t="s">
        <v>207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2" x14ac:dyDescent="0.3">
      <c r="A22" s="39" t="s">
        <v>112</v>
      </c>
      <c r="B22" s="32" t="s">
        <v>207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3">
      <c r="A23" s="31" t="s">
        <v>119</v>
      </c>
      <c r="B23" s="32" t="s">
        <v>207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6" customFormat="1" ht="31.2" x14ac:dyDescent="0.3">
      <c r="A24" s="141" t="s">
        <v>112</v>
      </c>
      <c r="B24" s="142" t="s">
        <v>207</v>
      </c>
      <c r="C24" s="142" t="s">
        <v>89</v>
      </c>
      <c r="D24" s="143">
        <v>7703387010</v>
      </c>
      <c r="E24" s="144">
        <v>244</v>
      </c>
      <c r="F24" s="145">
        <v>10000</v>
      </c>
      <c r="G24" s="145">
        <v>10000</v>
      </c>
    </row>
    <row r="25" spans="1:7" ht="34.5" customHeight="1" x14ac:dyDescent="0.3">
      <c r="A25" s="9" t="s">
        <v>82</v>
      </c>
      <c r="B25" s="29" t="s">
        <v>207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x14ac:dyDescent="0.3">
      <c r="A26" s="31" t="s">
        <v>118</v>
      </c>
      <c r="B26" s="32" t="s">
        <v>207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3">
      <c r="A27" s="31" t="s">
        <v>22</v>
      </c>
      <c r="B27" s="32" t="s">
        <v>207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1" customFormat="1" x14ac:dyDescent="0.3">
      <c r="A28" s="34" t="s">
        <v>205</v>
      </c>
      <c r="B28" s="36">
        <v>996</v>
      </c>
      <c r="C28" s="37"/>
      <c r="D28" s="35" t="s">
        <v>220</v>
      </c>
      <c r="E28" s="38"/>
      <c r="F28" s="42">
        <f>F29</f>
        <v>95000</v>
      </c>
      <c r="G28" s="42">
        <f>G29</f>
        <v>0</v>
      </c>
    </row>
    <row r="29" spans="1:7" s="101" customFormat="1" x14ac:dyDescent="0.3">
      <c r="A29" s="31" t="s">
        <v>208</v>
      </c>
      <c r="B29" s="38">
        <v>996</v>
      </c>
      <c r="C29" s="37" t="s">
        <v>206</v>
      </c>
      <c r="D29" s="37" t="s">
        <v>220</v>
      </c>
      <c r="E29" s="38">
        <v>800</v>
      </c>
      <c r="F29" s="40">
        <v>95000</v>
      </c>
      <c r="G29" s="40">
        <v>0</v>
      </c>
    </row>
    <row r="30" spans="1:7" s="101" customFormat="1" x14ac:dyDescent="0.3">
      <c r="A30" s="31" t="s">
        <v>209</v>
      </c>
      <c r="B30" s="38">
        <v>996</v>
      </c>
      <c r="C30" s="37" t="s">
        <v>206</v>
      </c>
      <c r="D30" s="37" t="s">
        <v>221</v>
      </c>
      <c r="E30" s="38">
        <v>880</v>
      </c>
      <c r="F30" s="40">
        <v>95000</v>
      </c>
      <c r="G30" s="40">
        <v>0</v>
      </c>
    </row>
    <row r="31" spans="1:7" x14ac:dyDescent="0.3">
      <c r="A31" s="9" t="s">
        <v>84</v>
      </c>
      <c r="B31" s="29" t="s">
        <v>207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3">
      <c r="A32" s="31" t="s">
        <v>121</v>
      </c>
      <c r="B32" s="32" t="s">
        <v>207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3">
      <c r="A33" s="31" t="s">
        <v>122</v>
      </c>
      <c r="B33" s="32" t="s">
        <v>207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5.6" x14ac:dyDescent="0.3">
      <c r="A34" s="138" t="s">
        <v>213</v>
      </c>
      <c r="B34" s="29" t="s">
        <v>207</v>
      </c>
      <c r="C34" s="35" t="s">
        <v>211</v>
      </c>
      <c r="D34" s="36"/>
      <c r="E34" s="36"/>
      <c r="F34" s="42">
        <f>F35</f>
        <v>700</v>
      </c>
      <c r="G34" s="42">
        <f>G35</f>
        <v>700</v>
      </c>
    </row>
    <row r="35" spans="1:7" ht="31.2" x14ac:dyDescent="0.3">
      <c r="A35" s="141" t="s">
        <v>112</v>
      </c>
      <c r="B35" s="32" t="s">
        <v>207</v>
      </c>
      <c r="C35" s="37" t="s">
        <v>211</v>
      </c>
      <c r="D35" s="38" t="s">
        <v>222</v>
      </c>
      <c r="E35" s="38"/>
      <c r="F35" s="40">
        <v>700</v>
      </c>
      <c r="G35" s="40">
        <v>700</v>
      </c>
    </row>
    <row r="36" spans="1:7" x14ac:dyDescent="0.3">
      <c r="A36" s="31" t="s">
        <v>214</v>
      </c>
      <c r="B36" s="32" t="s">
        <v>207</v>
      </c>
      <c r="C36" s="37" t="s">
        <v>211</v>
      </c>
      <c r="D36" s="38" t="s">
        <v>222</v>
      </c>
      <c r="E36" s="38">
        <v>244</v>
      </c>
      <c r="F36" s="40">
        <v>700</v>
      </c>
      <c r="G36" s="40">
        <v>700</v>
      </c>
    </row>
    <row r="37" spans="1:7" x14ac:dyDescent="0.3">
      <c r="A37" s="9" t="s">
        <v>139</v>
      </c>
      <c r="B37" s="21" t="s">
        <v>207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3">
      <c r="A38" s="31" t="s">
        <v>138</v>
      </c>
      <c r="B38" s="37" t="s">
        <v>207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31.2" x14ac:dyDescent="0.3">
      <c r="A39" s="22" t="s">
        <v>136</v>
      </c>
      <c r="B39" s="37" t="s">
        <v>207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3">
      <c r="A40" s="31" t="s">
        <v>111</v>
      </c>
      <c r="B40" s="37" t="s">
        <v>207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2" x14ac:dyDescent="0.3">
      <c r="A41" s="39" t="s">
        <v>112</v>
      </c>
      <c r="B41" s="37" t="s">
        <v>207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2" x14ac:dyDescent="0.3">
      <c r="A42" s="9" t="s">
        <v>86</v>
      </c>
      <c r="B42" s="35" t="s">
        <v>207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46" customFormat="1" ht="31.2" x14ac:dyDescent="0.3">
      <c r="A43" s="147" t="s">
        <v>88</v>
      </c>
      <c r="B43" s="148" t="s">
        <v>207</v>
      </c>
      <c r="C43" s="148" t="s">
        <v>89</v>
      </c>
      <c r="D43" s="149"/>
      <c r="E43" s="149"/>
      <c r="F43" s="150">
        <f>F44</f>
        <v>10800</v>
      </c>
      <c r="G43" s="150">
        <f>G44</f>
        <v>10800</v>
      </c>
    </row>
    <row r="44" spans="1:7" s="146" customFormat="1" ht="31.2" x14ac:dyDescent="0.3">
      <c r="A44" s="151" t="s">
        <v>88</v>
      </c>
      <c r="B44" s="142" t="s">
        <v>207</v>
      </c>
      <c r="C44" s="142" t="s">
        <v>89</v>
      </c>
      <c r="D44" s="143">
        <v>7703300000</v>
      </c>
      <c r="E44" s="144"/>
      <c r="F44" s="145">
        <f>F45</f>
        <v>10800</v>
      </c>
      <c r="G44" s="145">
        <f>G45</f>
        <v>10800</v>
      </c>
    </row>
    <row r="45" spans="1:7" s="146" customFormat="1" ht="31.2" x14ac:dyDescent="0.3">
      <c r="A45" s="141" t="s">
        <v>112</v>
      </c>
      <c r="B45" s="142" t="s">
        <v>207</v>
      </c>
      <c r="C45" s="142" t="s">
        <v>89</v>
      </c>
      <c r="D45" s="143">
        <v>7703387010</v>
      </c>
      <c r="E45" s="144">
        <v>540</v>
      </c>
      <c r="F45" s="145">
        <v>10800</v>
      </c>
      <c r="G45" s="145">
        <v>10800</v>
      </c>
    </row>
    <row r="46" spans="1:7" s="146" customFormat="1" ht="31.2" x14ac:dyDescent="0.3">
      <c r="A46" s="147" t="s">
        <v>123</v>
      </c>
      <c r="B46" s="148" t="s">
        <v>207</v>
      </c>
      <c r="C46" s="148" t="s">
        <v>91</v>
      </c>
      <c r="D46" s="149"/>
      <c r="E46" s="149"/>
      <c r="F46" s="150">
        <f>F47</f>
        <v>21000</v>
      </c>
      <c r="G46" s="150">
        <f>G47</f>
        <v>48000</v>
      </c>
    </row>
    <row r="47" spans="1:7" ht="31.2" x14ac:dyDescent="0.3">
      <c r="A47" s="39" t="s">
        <v>112</v>
      </c>
      <c r="B47" s="37" t="s">
        <v>207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3">
      <c r="A48" s="9" t="s">
        <v>92</v>
      </c>
      <c r="B48" s="35" t="s">
        <v>207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3">
      <c r="A49" s="31" t="s">
        <v>94</v>
      </c>
      <c r="B49" s="37" t="s">
        <v>207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2" x14ac:dyDescent="0.3">
      <c r="A50" s="43" t="s">
        <v>127</v>
      </c>
      <c r="B50" s="37" t="s">
        <v>207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2" x14ac:dyDescent="0.3">
      <c r="A51" s="39" t="s">
        <v>112</v>
      </c>
      <c r="B51" s="37" t="s">
        <v>207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3">
      <c r="A52" s="9" t="s">
        <v>96</v>
      </c>
      <c r="B52" s="35" t="s">
        <v>207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3">
      <c r="A53" s="34" t="s">
        <v>105</v>
      </c>
      <c r="B53" s="35" t="s">
        <v>207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2" x14ac:dyDescent="0.3">
      <c r="A54" s="45" t="s">
        <v>124</v>
      </c>
      <c r="B54" s="37" t="s">
        <v>207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2" x14ac:dyDescent="0.3">
      <c r="A55" s="39" t="s">
        <v>112</v>
      </c>
      <c r="B55" s="37" t="s">
        <v>207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2" x14ac:dyDescent="0.3">
      <c r="A56" s="45" t="s">
        <v>127</v>
      </c>
      <c r="B56" s="37" t="s">
        <v>207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2" x14ac:dyDescent="0.3">
      <c r="A57" s="39" t="s">
        <v>112</v>
      </c>
      <c r="B57" s="37" t="s">
        <v>207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2" x14ac:dyDescent="0.3">
      <c r="A58" s="45" t="s">
        <v>198</v>
      </c>
      <c r="B58" s="37" t="s">
        <v>207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2" x14ac:dyDescent="0.3">
      <c r="A59" s="39" t="s">
        <v>112</v>
      </c>
      <c r="B59" s="37" t="s">
        <v>207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3">
      <c r="A60" s="45" t="s">
        <v>125</v>
      </c>
      <c r="B60" s="37" t="s">
        <v>207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2" x14ac:dyDescent="0.3">
      <c r="A61" s="39" t="s">
        <v>112</v>
      </c>
      <c r="B61" s="37" t="s">
        <v>207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2" x14ac:dyDescent="0.3">
      <c r="A62" s="45" t="s">
        <v>126</v>
      </c>
      <c r="B62" s="37" t="s">
        <v>207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2" x14ac:dyDescent="0.3">
      <c r="A63" s="39" t="s">
        <v>112</v>
      </c>
      <c r="B63" s="37" t="s">
        <v>207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3">
      <c r="A64" s="9" t="s">
        <v>100</v>
      </c>
      <c r="B64" s="35" t="s">
        <v>207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3">
      <c r="A65" s="31" t="s">
        <v>146</v>
      </c>
      <c r="B65" s="35" t="s">
        <v>207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2" x14ac:dyDescent="0.3">
      <c r="A66" s="34" t="s">
        <v>183</v>
      </c>
      <c r="B66" s="37" t="s">
        <v>207</v>
      </c>
      <c r="C66" s="37" t="s">
        <v>103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2" x14ac:dyDescent="0.3">
      <c r="A67" s="45" t="s">
        <v>120</v>
      </c>
      <c r="B67" s="37" t="s">
        <v>207</v>
      </c>
      <c r="C67" s="37" t="s">
        <v>103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2" x14ac:dyDescent="0.3">
      <c r="A68" s="31" t="s">
        <v>117</v>
      </c>
      <c r="B68" s="37" t="s">
        <v>207</v>
      </c>
      <c r="C68" s="37" t="s">
        <v>103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2" x14ac:dyDescent="0.3">
      <c r="A69" s="39" t="s">
        <v>112</v>
      </c>
      <c r="B69" s="37" t="s">
        <v>207</v>
      </c>
      <c r="C69" s="37" t="s">
        <v>103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2" x14ac:dyDescent="0.3">
      <c r="A70" s="68" t="s">
        <v>181</v>
      </c>
      <c r="B70" s="37" t="s">
        <v>207</v>
      </c>
      <c r="C70" s="37" t="s">
        <v>103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2" x14ac:dyDescent="0.3">
      <c r="A71" s="45" t="s">
        <v>120</v>
      </c>
      <c r="B71" s="37" t="s">
        <v>207</v>
      </c>
      <c r="C71" s="37" t="s">
        <v>103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2" x14ac:dyDescent="0.3">
      <c r="A72" s="39" t="s">
        <v>112</v>
      </c>
      <c r="B72" s="37" t="s">
        <v>207</v>
      </c>
      <c r="C72" s="37" t="s">
        <v>103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1" customFormat="1" x14ac:dyDescent="0.3">
      <c r="A73" s="107" t="s">
        <v>202</v>
      </c>
      <c r="B73" s="108">
        <v>996</v>
      </c>
      <c r="C73" s="108"/>
      <c r="D73" s="109"/>
      <c r="E73" s="38"/>
      <c r="F73" s="110">
        <f>F74</f>
        <v>30000</v>
      </c>
      <c r="G73" s="110">
        <f>G74</f>
        <v>30000</v>
      </c>
    </row>
    <row r="74" spans="1:7" s="101" customFormat="1" ht="34.5" customHeight="1" x14ac:dyDescent="0.3">
      <c r="A74" s="112" t="s">
        <v>201</v>
      </c>
      <c r="B74" s="113">
        <v>996</v>
      </c>
      <c r="C74" s="113">
        <v>1001</v>
      </c>
      <c r="D74" s="114" t="s">
        <v>223</v>
      </c>
      <c r="E74" s="38">
        <v>321</v>
      </c>
      <c r="F74" s="115">
        <f>F75</f>
        <v>30000</v>
      </c>
      <c r="G74" s="115">
        <f>G75</f>
        <v>30000</v>
      </c>
    </row>
    <row r="75" spans="1:7" s="101" customFormat="1" x14ac:dyDescent="0.3">
      <c r="A75" s="112" t="s">
        <v>197</v>
      </c>
      <c r="B75" s="113">
        <v>996</v>
      </c>
      <c r="C75" s="113">
        <v>1001</v>
      </c>
      <c r="D75" s="114" t="s">
        <v>223</v>
      </c>
      <c r="E75" s="38">
        <v>321</v>
      </c>
      <c r="F75" s="115">
        <v>30000</v>
      </c>
      <c r="G75" s="115">
        <v>30000</v>
      </c>
    </row>
    <row r="76" spans="1:7" x14ac:dyDescent="0.3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" x14ac:dyDescent="0.35">
      <c r="A78" s="1" t="s">
        <v>189</v>
      </c>
      <c r="B78" s="100"/>
      <c r="C78" s="100"/>
      <c r="F78" s="3"/>
      <c r="G78" s="3" t="s">
        <v>190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3"/>
  <sheetViews>
    <sheetView topLeftCell="A10" workbookViewId="0">
      <selection activeCell="O15" sqref="O15"/>
    </sheetView>
  </sheetViews>
  <sheetFormatPr defaultColWidth="9.109375" defaultRowHeight="21" x14ac:dyDescent="0.4"/>
  <cols>
    <col min="1" max="1" width="9.33203125" style="63" bestFit="1" customWidth="1"/>
    <col min="2" max="2" width="9.109375" style="63"/>
    <col min="3" max="5" width="12.33203125" style="63" bestFit="1" customWidth="1"/>
    <col min="6" max="16384" width="9.109375" style="63"/>
  </cols>
  <sheetData>
    <row r="2" spans="1:8" x14ac:dyDescent="0.4">
      <c r="A2" s="63" t="s">
        <v>180</v>
      </c>
    </row>
    <row r="3" spans="1:8" x14ac:dyDescent="0.4">
      <c r="A3" s="65"/>
      <c r="B3" s="65"/>
      <c r="C3" s="65" t="s">
        <v>178</v>
      </c>
      <c r="D3" s="65">
        <v>2015</v>
      </c>
      <c r="E3" s="65">
        <v>2016</v>
      </c>
      <c r="F3" s="65"/>
      <c r="G3" s="65"/>
      <c r="H3" s="65"/>
    </row>
    <row r="4" spans="1:8" s="64" customFormat="1" x14ac:dyDescent="0.4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 x14ac:dyDescent="0.4">
      <c r="A5" s="65"/>
      <c r="B5" s="65"/>
      <c r="C5" s="65"/>
      <c r="D5" s="65"/>
      <c r="E5" s="65"/>
      <c r="F5" s="65"/>
      <c r="G5" s="65"/>
      <c r="H5" s="65"/>
    </row>
    <row r="6" spans="1:8" x14ac:dyDescent="0.4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 x14ac:dyDescent="0.4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 x14ac:dyDescent="0.4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 x14ac:dyDescent="0.4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 x14ac:dyDescent="0.4">
      <c r="A10" s="65"/>
      <c r="B10" s="65"/>
      <c r="C10" s="65"/>
      <c r="D10" s="65"/>
      <c r="E10" s="65"/>
      <c r="F10" s="65"/>
      <c r="G10" s="65"/>
      <c r="H10" s="65"/>
    </row>
    <row r="11" spans="1:8" s="64" customFormat="1" x14ac:dyDescent="0.4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 x14ac:dyDescent="0.4">
      <c r="A12" s="65"/>
      <c r="B12" s="65"/>
      <c r="C12" s="65"/>
      <c r="D12" s="65"/>
      <c r="E12" s="65"/>
      <c r="F12" s="65"/>
      <c r="G12" s="65"/>
      <c r="H12" s="65"/>
    </row>
    <row r="13" spans="1:8" x14ac:dyDescent="0.4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 x14ac:dyDescent="0.4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 x14ac:dyDescent="0.4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 x14ac:dyDescent="0.4">
      <c r="A16" s="65"/>
      <c r="B16" s="65"/>
      <c r="C16" s="65"/>
      <c r="D16" s="65"/>
      <c r="E16" s="65"/>
      <c r="F16" s="65"/>
      <c r="G16" s="65"/>
      <c r="H16" s="65"/>
    </row>
    <row r="17" spans="1:8" s="64" customFormat="1" x14ac:dyDescent="0.4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 x14ac:dyDescent="0.4">
      <c r="A18" s="65"/>
      <c r="B18" s="65"/>
      <c r="C18" s="65"/>
      <c r="D18" s="65"/>
      <c r="E18" s="65"/>
      <c r="F18" s="65"/>
      <c r="G18" s="65"/>
      <c r="H18" s="65"/>
    </row>
    <row r="19" spans="1:8" s="64" customFormat="1" x14ac:dyDescent="0.4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 x14ac:dyDescent="0.4">
      <c r="A20" s="65"/>
      <c r="B20" s="65"/>
      <c r="C20" s="65"/>
      <c r="D20" s="65"/>
      <c r="E20" s="65"/>
      <c r="F20" s="65"/>
      <c r="G20" s="65"/>
      <c r="H20" s="65"/>
    </row>
    <row r="21" spans="1:8" x14ac:dyDescent="0.4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 x14ac:dyDescent="0.4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 x14ac:dyDescent="0.4">
      <c r="A23" s="65"/>
      <c r="B23" s="65"/>
      <c r="C23" s="65"/>
      <c r="D23" s="65"/>
      <c r="E23" s="65"/>
      <c r="F23" s="65"/>
      <c r="G23" s="65"/>
      <c r="H23" s="65"/>
    </row>
    <row r="24" spans="1:8" s="64" customFormat="1" x14ac:dyDescent="0.4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 x14ac:dyDescent="0.4">
      <c r="A25" s="65"/>
      <c r="B25" s="65"/>
      <c r="C25" s="65"/>
      <c r="D25" s="65"/>
      <c r="E25" s="65"/>
      <c r="F25" s="65"/>
      <c r="G25" s="65"/>
      <c r="H25" s="65"/>
    </row>
    <row r="26" spans="1:8" s="64" customFormat="1" x14ac:dyDescent="0.4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 x14ac:dyDescent="0.4">
      <c r="A27" s="65"/>
      <c r="B27" s="65"/>
      <c r="C27" s="65"/>
      <c r="D27" s="65"/>
      <c r="E27" s="65"/>
      <c r="F27" s="65"/>
      <c r="G27" s="65"/>
      <c r="H27" s="65"/>
    </row>
    <row r="28" spans="1:8" x14ac:dyDescent="0.4">
      <c r="A28" s="65"/>
      <c r="B28" s="65"/>
      <c r="C28" s="65"/>
      <c r="D28" s="65"/>
      <c r="E28" s="65"/>
      <c r="F28" s="65"/>
      <c r="G28" s="65"/>
      <c r="H28" s="65"/>
    </row>
    <row r="29" spans="1:8" s="64" customFormat="1" x14ac:dyDescent="0.4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 x14ac:dyDescent="0.4">
      <c r="A30" s="65"/>
      <c r="B30" s="65"/>
      <c r="C30" s="65"/>
      <c r="D30" s="65"/>
      <c r="E30" s="65"/>
      <c r="F30" s="65"/>
      <c r="G30" s="65"/>
      <c r="H30" s="65"/>
    </row>
    <row r="31" spans="1:8" s="64" customFormat="1" x14ac:dyDescent="0.4">
      <c r="A31" s="66" t="s">
        <v>179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 x14ac:dyDescent="0.4">
      <c r="A32" s="65"/>
      <c r="B32" s="65"/>
      <c r="C32" s="65"/>
      <c r="D32" s="65"/>
      <c r="E32" s="65"/>
      <c r="F32" s="65"/>
      <c r="G32" s="65"/>
      <c r="H32" s="65"/>
    </row>
    <row r="33" spans="1:8" x14ac:dyDescent="0.4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workbookViewId="0">
      <selection activeCell="H13" sqref="H13"/>
    </sheetView>
  </sheetViews>
  <sheetFormatPr defaultRowHeight="14.4" x14ac:dyDescent="0.3"/>
  <cols>
    <col min="1" max="1" width="43.6640625" customWidth="1"/>
    <col min="2" max="2" width="26.6640625" customWidth="1"/>
    <col min="3" max="3" width="16.6640625" customWidth="1"/>
  </cols>
  <sheetData>
    <row r="1" spans="1:3" ht="21" customHeight="1" x14ac:dyDescent="0.3">
      <c r="A1" s="70"/>
      <c r="B1" s="443" t="s">
        <v>615</v>
      </c>
      <c r="C1" s="443"/>
    </row>
    <row r="2" spans="1:3" ht="15.6" x14ac:dyDescent="0.3">
      <c r="A2" s="445" t="s">
        <v>662</v>
      </c>
      <c r="B2" s="445"/>
      <c r="C2" s="445"/>
    </row>
    <row r="3" spans="1:3" ht="15.6" x14ac:dyDescent="0.3">
      <c r="A3" s="445" t="s">
        <v>663</v>
      </c>
      <c r="B3" s="445"/>
      <c r="C3" s="445"/>
    </row>
    <row r="4" spans="1:3" ht="40.799999999999997" customHeight="1" x14ac:dyDescent="0.3">
      <c r="A4" s="446" t="s">
        <v>664</v>
      </c>
      <c r="B4" s="446"/>
      <c r="C4" s="446"/>
    </row>
    <row r="5" spans="1:3" ht="22.2" customHeight="1" x14ac:dyDescent="0.3">
      <c r="A5" s="70"/>
      <c r="B5" s="446"/>
      <c r="C5" s="446"/>
    </row>
    <row r="6" spans="1:3" x14ac:dyDescent="0.3">
      <c r="A6" s="438" t="s">
        <v>671</v>
      </c>
      <c r="B6" s="438"/>
      <c r="C6" s="438"/>
    </row>
    <row r="7" spans="1:3" x14ac:dyDescent="0.3">
      <c r="A7" s="438"/>
      <c r="B7" s="438"/>
      <c r="C7" s="438"/>
    </row>
    <row r="8" spans="1:3" ht="15.6" x14ac:dyDescent="0.3">
      <c r="A8" s="70"/>
      <c r="B8" s="70"/>
      <c r="C8" s="73" t="s">
        <v>128</v>
      </c>
    </row>
    <row r="9" spans="1:3" ht="46.8" x14ac:dyDescent="0.3">
      <c r="A9" s="347" t="s">
        <v>2</v>
      </c>
      <c r="B9" s="347" t="s">
        <v>0</v>
      </c>
      <c r="C9" s="348" t="s">
        <v>665</v>
      </c>
    </row>
    <row r="10" spans="1:3" ht="31.2" x14ac:dyDescent="0.3">
      <c r="A10" s="349" t="s">
        <v>4</v>
      </c>
      <c r="B10" s="75" t="s">
        <v>25</v>
      </c>
      <c r="C10" s="350">
        <f>C11+C16+C22+C25+C41</f>
        <v>734238.40999999992</v>
      </c>
    </row>
    <row r="11" spans="1:3" ht="15.6" x14ac:dyDescent="0.3">
      <c r="A11" s="349" t="s">
        <v>5</v>
      </c>
      <c r="B11" s="75" t="s">
        <v>26</v>
      </c>
      <c r="C11" s="350">
        <f>C12</f>
        <v>410000</v>
      </c>
    </row>
    <row r="12" spans="1:3" ht="15.6" x14ac:dyDescent="0.3">
      <c r="A12" s="79" t="s">
        <v>6</v>
      </c>
      <c r="B12" s="77" t="s">
        <v>27</v>
      </c>
      <c r="C12" s="351">
        <f>C13</f>
        <v>410000</v>
      </c>
    </row>
    <row r="13" spans="1:3" ht="127.8" x14ac:dyDescent="0.3">
      <c r="A13" s="78" t="s">
        <v>192</v>
      </c>
      <c r="B13" s="77" t="s">
        <v>28</v>
      </c>
      <c r="C13" s="351">
        <v>410000</v>
      </c>
    </row>
    <row r="14" spans="1:3" ht="78" x14ac:dyDescent="0.3">
      <c r="A14" s="78" t="s">
        <v>559</v>
      </c>
      <c r="B14" s="77">
        <v>1.01020300100001E+16</v>
      </c>
      <c r="C14" s="351">
        <f>C15</f>
        <v>0</v>
      </c>
    </row>
    <row r="15" spans="1:3" ht="124.8" x14ac:dyDescent="0.3">
      <c r="A15" s="78" t="s">
        <v>560</v>
      </c>
      <c r="B15" s="77">
        <v>1.01020300130001E+16</v>
      </c>
      <c r="C15" s="351">
        <v>0</v>
      </c>
    </row>
    <row r="16" spans="1:3" ht="62.4" x14ac:dyDescent="0.3">
      <c r="A16" s="78" t="s">
        <v>7</v>
      </c>
      <c r="B16" s="75" t="s">
        <v>70</v>
      </c>
      <c r="C16" s="350">
        <f>C17+C22</f>
        <v>176238.40999999997</v>
      </c>
    </row>
    <row r="17" spans="1:3" ht="46.8" x14ac:dyDescent="0.3">
      <c r="A17" s="349" t="s">
        <v>8</v>
      </c>
      <c r="B17" s="75" t="s">
        <v>71</v>
      </c>
      <c r="C17" s="350">
        <f>C18+C19+C20+C21</f>
        <v>176238.40999999997</v>
      </c>
    </row>
    <row r="18" spans="1:3" ht="62.4" x14ac:dyDescent="0.3">
      <c r="A18" s="78" t="s">
        <v>9</v>
      </c>
      <c r="B18" s="77" t="s">
        <v>561</v>
      </c>
      <c r="C18" s="351">
        <v>200156.11</v>
      </c>
    </row>
    <row r="19" spans="1:3" ht="93.6" x14ac:dyDescent="0.3">
      <c r="A19" s="78" t="s">
        <v>10</v>
      </c>
      <c r="B19" s="77" t="s">
        <v>562</v>
      </c>
      <c r="C19" s="351">
        <v>953.68</v>
      </c>
    </row>
    <row r="20" spans="1:3" ht="93.6" x14ac:dyDescent="0.3">
      <c r="A20" s="78" t="s">
        <v>11</v>
      </c>
      <c r="B20" s="77" t="s">
        <v>563</v>
      </c>
      <c r="C20" s="351">
        <v>0</v>
      </c>
    </row>
    <row r="21" spans="1:3" ht="93.6" x14ac:dyDescent="0.3">
      <c r="A21" s="78" t="s">
        <v>12</v>
      </c>
      <c r="B21" s="77" t="s">
        <v>564</v>
      </c>
      <c r="C21" s="351">
        <v>-24871.38</v>
      </c>
    </row>
    <row r="22" spans="1:3" ht="15.6" x14ac:dyDescent="0.3">
      <c r="A22" s="349" t="s">
        <v>565</v>
      </c>
      <c r="B22" s="75" t="s">
        <v>566</v>
      </c>
      <c r="C22" s="350">
        <v>0</v>
      </c>
    </row>
    <row r="23" spans="1:3" ht="15.6" x14ac:dyDescent="0.3">
      <c r="A23" s="78" t="s">
        <v>567</v>
      </c>
      <c r="B23" s="77" t="s">
        <v>568</v>
      </c>
      <c r="C23" s="351">
        <v>0</v>
      </c>
    </row>
    <row r="24" spans="1:3" ht="15.6" x14ac:dyDescent="0.3">
      <c r="A24" s="78" t="s">
        <v>567</v>
      </c>
      <c r="B24" s="77" t="s">
        <v>569</v>
      </c>
      <c r="C24" s="351">
        <v>0</v>
      </c>
    </row>
    <row r="25" spans="1:3" ht="15.6" x14ac:dyDescent="0.3">
      <c r="A25" s="349" t="s">
        <v>13</v>
      </c>
      <c r="B25" s="75" t="s">
        <v>34</v>
      </c>
      <c r="C25" s="350">
        <f>C26+C30</f>
        <v>148000</v>
      </c>
    </row>
    <row r="26" spans="1:3" ht="15.6" x14ac:dyDescent="0.3">
      <c r="A26" s="349" t="s">
        <v>33</v>
      </c>
      <c r="B26" s="75" t="s">
        <v>35</v>
      </c>
      <c r="C26" s="350">
        <f>C27</f>
        <v>40000</v>
      </c>
    </row>
    <row r="27" spans="1:3" ht="78" x14ac:dyDescent="0.3">
      <c r="A27" s="78" t="s">
        <v>570</v>
      </c>
      <c r="B27" s="77" t="s">
        <v>571</v>
      </c>
      <c r="C27" s="351">
        <f>C28+C29</f>
        <v>40000</v>
      </c>
    </row>
    <row r="28" spans="1:3" ht="109.2" x14ac:dyDescent="0.3">
      <c r="A28" s="78" t="s">
        <v>572</v>
      </c>
      <c r="B28" s="77" t="s">
        <v>573</v>
      </c>
      <c r="C28" s="351">
        <v>39000</v>
      </c>
    </row>
    <row r="29" spans="1:3" ht="78" x14ac:dyDescent="0.3">
      <c r="A29" s="78" t="s">
        <v>574</v>
      </c>
      <c r="B29" s="77" t="s">
        <v>575</v>
      </c>
      <c r="C29" s="351">
        <v>1000</v>
      </c>
    </row>
    <row r="30" spans="1:3" ht="15.6" x14ac:dyDescent="0.3">
      <c r="A30" s="349" t="s">
        <v>38</v>
      </c>
      <c r="B30" s="75" t="s">
        <v>576</v>
      </c>
      <c r="C30" s="350">
        <f>C31+C33</f>
        <v>108000</v>
      </c>
    </row>
    <row r="31" spans="1:3" ht="15.6" x14ac:dyDescent="0.3">
      <c r="A31" s="78" t="s">
        <v>577</v>
      </c>
      <c r="B31" s="77" t="s">
        <v>578</v>
      </c>
      <c r="C31" s="351">
        <f>C32</f>
        <v>100000</v>
      </c>
    </row>
    <row r="32" spans="1:3" ht="62.4" x14ac:dyDescent="0.3">
      <c r="A32" s="78" t="s">
        <v>579</v>
      </c>
      <c r="B32" s="77" t="s">
        <v>580</v>
      </c>
      <c r="C32" s="351">
        <v>100000</v>
      </c>
    </row>
    <row r="33" spans="1:3" ht="15.6" x14ac:dyDescent="0.3">
      <c r="A33" s="80" t="s">
        <v>581</v>
      </c>
      <c r="B33" s="77" t="s">
        <v>582</v>
      </c>
      <c r="C33" s="351">
        <f t="shared" ref="C33" si="0">C34</f>
        <v>8000</v>
      </c>
    </row>
    <row r="34" spans="1:3" ht="46.8" x14ac:dyDescent="0.3">
      <c r="A34" s="80" t="s">
        <v>583</v>
      </c>
      <c r="B34" s="77" t="s">
        <v>584</v>
      </c>
      <c r="C34" s="351">
        <f>C36+C35</f>
        <v>8000</v>
      </c>
    </row>
    <row r="35" spans="1:3" ht="78" x14ac:dyDescent="0.3">
      <c r="A35" s="80" t="s">
        <v>585</v>
      </c>
      <c r="B35" s="77" t="s">
        <v>586</v>
      </c>
      <c r="C35" s="351">
        <v>1000</v>
      </c>
    </row>
    <row r="36" spans="1:3" ht="93.6" x14ac:dyDescent="0.3">
      <c r="A36" s="80" t="s">
        <v>587</v>
      </c>
      <c r="B36" s="77" t="s">
        <v>588</v>
      </c>
      <c r="C36" s="351">
        <v>7000</v>
      </c>
    </row>
    <row r="37" spans="1:3" ht="1.2" customHeight="1" x14ac:dyDescent="0.3">
      <c r="A37" s="80" t="s">
        <v>589</v>
      </c>
      <c r="B37" s="86" t="s">
        <v>590</v>
      </c>
      <c r="C37" s="352"/>
    </row>
    <row r="38" spans="1:3" ht="78" hidden="1" x14ac:dyDescent="0.3">
      <c r="A38" s="80" t="s">
        <v>591</v>
      </c>
      <c r="B38" s="83" t="s">
        <v>592</v>
      </c>
      <c r="C38" s="353"/>
    </row>
    <row r="39" spans="1:3" ht="109.2" hidden="1" x14ac:dyDescent="0.3">
      <c r="A39" s="80" t="s">
        <v>61</v>
      </c>
      <c r="B39" s="83" t="s">
        <v>60</v>
      </c>
      <c r="C39" s="353"/>
    </row>
    <row r="40" spans="1:3" ht="124.8" hidden="1" x14ac:dyDescent="0.3">
      <c r="A40" s="80" t="s">
        <v>52</v>
      </c>
      <c r="B40" s="83" t="s">
        <v>53</v>
      </c>
      <c r="C40" s="353"/>
    </row>
    <row r="41" spans="1:3" ht="140.4" x14ac:dyDescent="0.3">
      <c r="A41" s="354" t="s">
        <v>55</v>
      </c>
      <c r="B41" s="86" t="s">
        <v>54</v>
      </c>
      <c r="C41" s="352">
        <f>C42</f>
        <v>0</v>
      </c>
    </row>
    <row r="42" spans="1:3" ht="140.4" x14ac:dyDescent="0.3">
      <c r="A42" s="80" t="s">
        <v>58</v>
      </c>
      <c r="B42" s="83" t="s">
        <v>56</v>
      </c>
      <c r="C42" s="353">
        <f>C43</f>
        <v>0</v>
      </c>
    </row>
    <row r="43" spans="1:3" ht="109.2" hidden="1" x14ac:dyDescent="0.3">
      <c r="A43" s="80" t="s">
        <v>59</v>
      </c>
      <c r="B43" s="83" t="s">
        <v>57</v>
      </c>
      <c r="C43" s="353">
        <v>0</v>
      </c>
    </row>
    <row r="44" spans="1:3" ht="15.6" x14ac:dyDescent="0.3">
      <c r="A44" s="355" t="s">
        <v>16</v>
      </c>
      <c r="B44" s="86" t="s">
        <v>63</v>
      </c>
      <c r="C44" s="352">
        <f>C45</f>
        <v>5597200</v>
      </c>
    </row>
    <row r="45" spans="1:3" ht="46.8" x14ac:dyDescent="0.3">
      <c r="A45" s="80" t="s">
        <v>17</v>
      </c>
      <c r="B45" s="83" t="s">
        <v>64</v>
      </c>
      <c r="C45" s="353">
        <f>C46+C50+C53+C58</f>
        <v>5597200</v>
      </c>
    </row>
    <row r="46" spans="1:3" ht="31.2" x14ac:dyDescent="0.3">
      <c r="A46" s="354" t="s">
        <v>593</v>
      </c>
      <c r="B46" s="86" t="s">
        <v>594</v>
      </c>
      <c r="C46" s="352">
        <f>C47</f>
        <v>5113800</v>
      </c>
    </row>
    <row r="47" spans="1:3" ht="31.2" x14ac:dyDescent="0.3">
      <c r="A47" s="354" t="s">
        <v>19</v>
      </c>
      <c r="B47" s="86" t="s">
        <v>594</v>
      </c>
      <c r="C47" s="353">
        <f>C48</f>
        <v>5113800</v>
      </c>
    </row>
    <row r="48" spans="1:3" ht="62.4" x14ac:dyDescent="0.3">
      <c r="A48" s="80" t="str">
        <f>'[1]ПР 1 '!A48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8" s="83" t="str">
        <f>'[1]ПР 1 '!B48</f>
        <v>2 02 16001 00 0000 150</v>
      </c>
      <c r="C48" s="353">
        <f>C49</f>
        <v>5113800</v>
      </c>
    </row>
    <row r="49" spans="1:3" ht="52.8" customHeight="1" x14ac:dyDescent="0.3">
      <c r="A49" s="87" t="str">
        <f>'[1]ПР 1 '!$A$49</f>
        <v>Дотации бюджетам сельских поселений на выравнивание бюджетной обеспеченности из бюджетов муниципальных районов</v>
      </c>
      <c r="B49" s="83" t="s">
        <v>595</v>
      </c>
      <c r="C49" s="353">
        <v>5113800</v>
      </c>
    </row>
    <row r="50" spans="1:3" ht="46.8" x14ac:dyDescent="0.3">
      <c r="A50" s="356" t="s">
        <v>596</v>
      </c>
      <c r="B50" s="357" t="s">
        <v>597</v>
      </c>
      <c r="C50" s="352">
        <f>C51</f>
        <v>300000</v>
      </c>
    </row>
    <row r="51" spans="1:3" ht="15.6" x14ac:dyDescent="0.3">
      <c r="A51" s="87" t="s">
        <v>132</v>
      </c>
      <c r="B51" s="91" t="s">
        <v>598</v>
      </c>
      <c r="C51" s="353">
        <v>300000</v>
      </c>
    </row>
    <row r="52" spans="1:3" ht="46.8" x14ac:dyDescent="0.3">
      <c r="A52" s="87" t="s">
        <v>599</v>
      </c>
      <c r="B52" s="91" t="s">
        <v>600</v>
      </c>
      <c r="C52" s="353">
        <v>300000</v>
      </c>
    </row>
    <row r="53" spans="1:3" ht="31.2" x14ac:dyDescent="0.3">
      <c r="A53" s="356" t="s">
        <v>601</v>
      </c>
      <c r="B53" s="86" t="s">
        <v>602</v>
      </c>
      <c r="C53" s="352">
        <f>C56+C54</f>
        <v>183400</v>
      </c>
    </row>
    <row r="54" spans="1:3" ht="62.4" x14ac:dyDescent="0.3">
      <c r="A54" s="358" t="s">
        <v>184</v>
      </c>
      <c r="B54" s="357" t="s">
        <v>603</v>
      </c>
      <c r="C54" s="352">
        <f>C55</f>
        <v>700</v>
      </c>
    </row>
    <row r="55" spans="1:3" ht="62.4" x14ac:dyDescent="0.3">
      <c r="A55" s="90" t="s">
        <v>604</v>
      </c>
      <c r="B55" s="91" t="s">
        <v>605</v>
      </c>
      <c r="C55" s="353">
        <v>700</v>
      </c>
    </row>
    <row r="56" spans="1:3" ht="78" x14ac:dyDescent="0.3">
      <c r="A56" s="356" t="s">
        <v>606</v>
      </c>
      <c r="B56" s="357" t="s">
        <v>607</v>
      </c>
      <c r="C56" s="352">
        <f>C57</f>
        <v>182700</v>
      </c>
    </row>
    <row r="57" spans="1:3" ht="78" x14ac:dyDescent="0.3">
      <c r="A57" s="90" t="s">
        <v>608</v>
      </c>
      <c r="B57" s="91" t="s">
        <v>609</v>
      </c>
      <c r="C57" s="353">
        <v>182700</v>
      </c>
    </row>
    <row r="58" spans="1:3" ht="15.6" x14ac:dyDescent="0.3">
      <c r="A58" s="356" t="s">
        <v>22</v>
      </c>
      <c r="B58" s="357" t="s">
        <v>610</v>
      </c>
      <c r="C58" s="352">
        <f>C59</f>
        <v>0</v>
      </c>
    </row>
    <row r="59" spans="1:3" ht="31.2" x14ac:dyDescent="0.3">
      <c r="A59" s="87" t="s">
        <v>611</v>
      </c>
      <c r="B59" s="91" t="s">
        <v>612</v>
      </c>
      <c r="C59" s="353">
        <v>0</v>
      </c>
    </row>
    <row r="60" spans="1:3" ht="46.8" x14ac:dyDescent="0.3">
      <c r="A60" s="87" t="s">
        <v>613</v>
      </c>
      <c r="B60" s="91" t="s">
        <v>614</v>
      </c>
      <c r="C60" s="353">
        <v>0</v>
      </c>
    </row>
    <row r="61" spans="1:3" ht="15.6" x14ac:dyDescent="0.3">
      <c r="A61" s="94" t="s">
        <v>23</v>
      </c>
      <c r="B61" s="86"/>
      <c r="C61" s="352">
        <f>C10+C44</f>
        <v>6331438.4100000001</v>
      </c>
    </row>
    <row r="62" spans="1:3" ht="15.6" x14ac:dyDescent="0.3">
      <c r="A62" s="70"/>
      <c r="B62" s="70"/>
      <c r="C62" s="70"/>
    </row>
    <row r="63" spans="1:3" ht="15.6" x14ac:dyDescent="0.3">
      <c r="A63" s="70"/>
      <c r="B63" s="70"/>
      <c r="C63" s="70"/>
    </row>
    <row r="64" spans="1:3" ht="15.6" x14ac:dyDescent="0.3">
      <c r="A64" s="70"/>
      <c r="B64" s="70"/>
      <c r="C64" s="70"/>
    </row>
    <row r="65" spans="1:3" ht="36" x14ac:dyDescent="0.35">
      <c r="A65" s="359" t="s">
        <v>189</v>
      </c>
      <c r="B65" s="444" t="s">
        <v>190</v>
      </c>
      <c r="C65" s="444"/>
    </row>
    <row r="66" spans="1:3" ht="15.6" x14ac:dyDescent="0.3">
      <c r="A66" s="70"/>
      <c r="B66" s="70"/>
      <c r="C66" s="70"/>
    </row>
  </sheetData>
  <mergeCells count="7">
    <mergeCell ref="B1:C1"/>
    <mergeCell ref="B65:C65"/>
    <mergeCell ref="A3:C3"/>
    <mergeCell ref="A4:C4"/>
    <mergeCell ref="B5:C5"/>
    <mergeCell ref="A6:C7"/>
    <mergeCell ref="A2:C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1025-34ED-4C0B-9A82-6E9739449D31}">
  <dimension ref="A1:D63"/>
  <sheetViews>
    <sheetView workbookViewId="0">
      <selection activeCell="D59" sqref="D59"/>
    </sheetView>
  </sheetViews>
  <sheetFormatPr defaultRowHeight="14.4" x14ac:dyDescent="0.3"/>
  <cols>
    <col min="1" max="1" width="48.21875" customWidth="1"/>
    <col min="2" max="2" width="30.109375" customWidth="1"/>
    <col min="3" max="3" width="15.33203125" customWidth="1"/>
    <col min="4" max="4" width="16.5546875" customWidth="1"/>
  </cols>
  <sheetData>
    <row r="1" spans="1:4" ht="15.6" x14ac:dyDescent="0.3">
      <c r="A1" s="70"/>
      <c r="B1" s="71" t="s">
        <v>616</v>
      </c>
      <c r="C1" s="360"/>
      <c r="D1" s="70"/>
    </row>
    <row r="2" spans="1:4" ht="15.6" x14ac:dyDescent="0.3">
      <c r="A2" s="70"/>
      <c r="B2" s="445" t="s">
        <v>670</v>
      </c>
      <c r="C2" s="445"/>
      <c r="D2" s="445"/>
    </row>
    <row r="3" spans="1:4" ht="15.6" x14ac:dyDescent="0.3">
      <c r="A3" s="445" t="s">
        <v>191</v>
      </c>
      <c r="B3" s="445"/>
      <c r="C3" s="445"/>
      <c r="D3" s="445"/>
    </row>
    <row r="4" spans="1:4" ht="15.6" x14ac:dyDescent="0.3">
      <c r="A4" s="445" t="s">
        <v>666</v>
      </c>
      <c r="B4" s="445"/>
      <c r="C4" s="445"/>
      <c r="D4" s="445"/>
    </row>
    <row r="5" spans="1:4" ht="15.6" x14ac:dyDescent="0.3">
      <c r="A5" s="445" t="s">
        <v>667</v>
      </c>
      <c r="B5" s="445"/>
      <c r="C5" s="445"/>
      <c r="D5" s="445"/>
    </row>
    <row r="6" spans="1:4" ht="15.6" x14ac:dyDescent="0.3">
      <c r="A6" s="70"/>
      <c r="B6" s="70"/>
      <c r="C6" s="70"/>
      <c r="D6" s="70"/>
    </row>
    <row r="7" spans="1:4" x14ac:dyDescent="0.3">
      <c r="A7" s="438" t="s">
        <v>668</v>
      </c>
      <c r="B7" s="438"/>
      <c r="C7" s="438"/>
      <c r="D7" s="438"/>
    </row>
    <row r="8" spans="1:4" x14ac:dyDescent="0.3">
      <c r="A8" s="438"/>
      <c r="B8" s="438"/>
      <c r="C8" s="438"/>
      <c r="D8" s="438"/>
    </row>
    <row r="9" spans="1:4" ht="15.6" x14ac:dyDescent="0.3">
      <c r="A9" s="70"/>
      <c r="B9" s="70"/>
      <c r="C9" s="70"/>
      <c r="D9" s="360" t="s">
        <v>128</v>
      </c>
    </row>
    <row r="10" spans="1:4" ht="46.8" x14ac:dyDescent="0.3">
      <c r="A10" s="347" t="s">
        <v>2</v>
      </c>
      <c r="B10" s="347" t="s">
        <v>0</v>
      </c>
      <c r="C10" s="366" t="s">
        <v>618</v>
      </c>
      <c r="D10" s="367" t="s">
        <v>669</v>
      </c>
    </row>
    <row r="11" spans="1:4" ht="31.2" x14ac:dyDescent="0.3">
      <c r="A11" s="74" t="s">
        <v>4</v>
      </c>
      <c r="B11" s="75" t="s">
        <v>25</v>
      </c>
      <c r="C11" s="368">
        <f>C12+C15+C21+C24</f>
        <v>749238.31</v>
      </c>
      <c r="D11" s="369">
        <f>D12+D15+D21+D24</f>
        <v>765185.89</v>
      </c>
    </row>
    <row r="12" spans="1:4" ht="15.6" x14ac:dyDescent="0.3">
      <c r="A12" s="74" t="s">
        <v>5</v>
      </c>
      <c r="B12" s="75" t="s">
        <v>26</v>
      </c>
      <c r="C12" s="368">
        <f>C13</f>
        <v>420000</v>
      </c>
      <c r="D12" s="370">
        <f>D13</f>
        <v>430000</v>
      </c>
    </row>
    <row r="13" spans="1:4" ht="15.6" x14ac:dyDescent="0.3">
      <c r="A13" s="78" t="s">
        <v>6</v>
      </c>
      <c r="B13" s="77" t="s">
        <v>27</v>
      </c>
      <c r="C13" s="371">
        <f>C14</f>
        <v>420000</v>
      </c>
      <c r="D13" s="372">
        <f xml:space="preserve"> D14</f>
        <v>430000</v>
      </c>
    </row>
    <row r="14" spans="1:4" ht="112.2" x14ac:dyDescent="0.3">
      <c r="A14" s="79" t="s">
        <v>192</v>
      </c>
      <c r="B14" s="77" t="s">
        <v>28</v>
      </c>
      <c r="C14" s="371">
        <v>420000</v>
      </c>
      <c r="D14" s="372">
        <v>430000</v>
      </c>
    </row>
    <row r="15" spans="1:4" ht="46.8" x14ac:dyDescent="0.3">
      <c r="A15" s="76" t="s">
        <v>7</v>
      </c>
      <c r="B15" s="75" t="s">
        <v>70</v>
      </c>
      <c r="C15" s="368">
        <f>C16</f>
        <v>181238.31</v>
      </c>
      <c r="D15" s="373">
        <f>D16</f>
        <v>187185.88999999998</v>
      </c>
    </row>
    <row r="16" spans="1:4" ht="46.8" x14ac:dyDescent="0.3">
      <c r="A16" s="349" t="s">
        <v>8</v>
      </c>
      <c r="B16" s="75" t="s">
        <v>71</v>
      </c>
      <c r="C16" s="374">
        <f>C17+C18+C19+C20</f>
        <v>181238.31</v>
      </c>
      <c r="D16" s="374">
        <f>D17+D18+D19+D20</f>
        <v>187185.88999999998</v>
      </c>
    </row>
    <row r="17" spans="1:4" ht="62.4" x14ac:dyDescent="0.3">
      <c r="A17" s="79" t="s">
        <v>9</v>
      </c>
      <c r="B17" s="77" t="s">
        <v>619</v>
      </c>
      <c r="C17" s="375">
        <v>205731.20000000001</v>
      </c>
      <c r="D17" s="375">
        <v>213133.02</v>
      </c>
    </row>
    <row r="18" spans="1:4" ht="78" x14ac:dyDescent="0.3">
      <c r="A18" s="79" t="s">
        <v>10</v>
      </c>
      <c r="B18" s="77" t="s">
        <v>562</v>
      </c>
      <c r="C18" s="375">
        <v>1080.93</v>
      </c>
      <c r="D18" s="375">
        <v>1132.1099999999999</v>
      </c>
    </row>
    <row r="19" spans="1:4" ht="93.6" x14ac:dyDescent="0.3">
      <c r="A19" s="79" t="s">
        <v>11</v>
      </c>
      <c r="B19" s="77" t="s">
        <v>563</v>
      </c>
      <c r="C19" s="375">
        <v>0</v>
      </c>
      <c r="D19" s="375">
        <v>0</v>
      </c>
    </row>
    <row r="20" spans="1:4" ht="77.400000000000006" customHeight="1" x14ac:dyDescent="0.3">
      <c r="A20" s="79" t="s">
        <v>12</v>
      </c>
      <c r="B20" s="77" t="s">
        <v>564</v>
      </c>
      <c r="C20" s="375">
        <v>-25573.82</v>
      </c>
      <c r="D20" s="375">
        <v>-27079.24</v>
      </c>
    </row>
    <row r="21" spans="1:4" ht="15.6" hidden="1" x14ac:dyDescent="0.3">
      <c r="A21" s="74" t="s">
        <v>565</v>
      </c>
      <c r="B21" s="75" t="s">
        <v>566</v>
      </c>
      <c r="C21" s="368">
        <v>0</v>
      </c>
      <c r="D21" s="370">
        <f>D22</f>
        <v>0</v>
      </c>
    </row>
    <row r="22" spans="1:4" ht="15.6" hidden="1" x14ac:dyDescent="0.3">
      <c r="A22" s="78" t="s">
        <v>567</v>
      </c>
      <c r="B22" s="77" t="s">
        <v>568</v>
      </c>
      <c r="C22" s="371">
        <v>0</v>
      </c>
      <c r="D22" s="372">
        <v>0</v>
      </c>
    </row>
    <row r="23" spans="1:4" ht="15.6" hidden="1" x14ac:dyDescent="0.3">
      <c r="A23" s="79" t="s">
        <v>567</v>
      </c>
      <c r="B23" s="77" t="s">
        <v>569</v>
      </c>
      <c r="C23" s="371">
        <v>0</v>
      </c>
      <c r="D23" s="372">
        <v>0</v>
      </c>
    </row>
    <row r="24" spans="1:4" ht="15.6" x14ac:dyDescent="0.3">
      <c r="A24" s="74" t="s">
        <v>13</v>
      </c>
      <c r="B24" s="75" t="s">
        <v>34</v>
      </c>
      <c r="C24" s="368">
        <f>C25+C29</f>
        <v>148000</v>
      </c>
      <c r="D24" s="369">
        <f>D25+D29</f>
        <v>148000</v>
      </c>
    </row>
    <row r="25" spans="1:4" ht="15.6" x14ac:dyDescent="0.3">
      <c r="A25" s="349" t="s">
        <v>33</v>
      </c>
      <c r="B25" s="75" t="s">
        <v>35</v>
      </c>
      <c r="C25" s="368">
        <f>C26</f>
        <v>40000</v>
      </c>
      <c r="D25" s="370">
        <f>D26</f>
        <v>40000</v>
      </c>
    </row>
    <row r="26" spans="1:4" ht="62.4" x14ac:dyDescent="0.3">
      <c r="A26" s="78" t="s">
        <v>570</v>
      </c>
      <c r="B26" s="77" t="s">
        <v>571</v>
      </c>
      <c r="C26" s="371">
        <f>C28+C27</f>
        <v>40000</v>
      </c>
      <c r="D26" s="372">
        <f>D27+D28</f>
        <v>40000</v>
      </c>
    </row>
    <row r="27" spans="1:4" ht="109.2" x14ac:dyDescent="0.3">
      <c r="A27" s="78" t="s">
        <v>572</v>
      </c>
      <c r="B27" s="77" t="s">
        <v>573</v>
      </c>
      <c r="C27" s="371">
        <v>39000</v>
      </c>
      <c r="D27" s="372">
        <v>39000</v>
      </c>
    </row>
    <row r="28" spans="1:4" ht="78" x14ac:dyDescent="0.3">
      <c r="A28" s="78" t="s">
        <v>574</v>
      </c>
      <c r="B28" s="77" t="s">
        <v>575</v>
      </c>
      <c r="C28" s="371">
        <v>1000</v>
      </c>
      <c r="D28" s="372">
        <v>1000</v>
      </c>
    </row>
    <row r="29" spans="1:4" ht="15.6" x14ac:dyDescent="0.3">
      <c r="A29" s="349" t="s">
        <v>38</v>
      </c>
      <c r="B29" s="75" t="s">
        <v>620</v>
      </c>
      <c r="C29" s="368">
        <f>C30+C32</f>
        <v>108000</v>
      </c>
      <c r="D29" s="370">
        <f>D30+D32</f>
        <v>108000</v>
      </c>
    </row>
    <row r="30" spans="1:4" ht="15.6" x14ac:dyDescent="0.3">
      <c r="A30" s="78" t="s">
        <v>577</v>
      </c>
      <c r="B30" s="77" t="s">
        <v>580</v>
      </c>
      <c r="C30" s="371">
        <f>C31</f>
        <v>100000</v>
      </c>
      <c r="D30" s="372">
        <f>D31</f>
        <v>100000</v>
      </c>
    </row>
    <row r="31" spans="1:4" ht="46.8" x14ac:dyDescent="0.3">
      <c r="A31" s="78" t="s">
        <v>579</v>
      </c>
      <c r="B31" s="77" t="s">
        <v>580</v>
      </c>
      <c r="C31" s="371">
        <v>100000</v>
      </c>
      <c r="D31" s="372">
        <v>100000</v>
      </c>
    </row>
    <row r="32" spans="1:4" ht="15.6" x14ac:dyDescent="0.3">
      <c r="A32" s="80" t="s">
        <v>38</v>
      </c>
      <c r="B32" s="77" t="s">
        <v>39</v>
      </c>
      <c r="C32" s="371">
        <f>C33</f>
        <v>8000</v>
      </c>
      <c r="D32" s="376">
        <f>D33</f>
        <v>8000</v>
      </c>
    </row>
    <row r="33" spans="1:4" ht="15.6" x14ac:dyDescent="0.3">
      <c r="A33" s="80" t="s">
        <v>581</v>
      </c>
      <c r="B33" s="77" t="s">
        <v>582</v>
      </c>
      <c r="C33" s="371">
        <f>C34</f>
        <v>8000</v>
      </c>
      <c r="D33" s="376">
        <f>D34</f>
        <v>8000</v>
      </c>
    </row>
    <row r="34" spans="1:4" ht="46.8" x14ac:dyDescent="0.3">
      <c r="A34" s="80" t="s">
        <v>583</v>
      </c>
      <c r="B34" s="77" t="s">
        <v>584</v>
      </c>
      <c r="C34" s="371">
        <f>C36+C35</f>
        <v>8000</v>
      </c>
      <c r="D34" s="376">
        <f>D35+D36</f>
        <v>8000</v>
      </c>
    </row>
    <row r="35" spans="1:4" ht="78" x14ac:dyDescent="0.3">
      <c r="A35" s="81" t="s">
        <v>585</v>
      </c>
      <c r="B35" s="77" t="s">
        <v>621</v>
      </c>
      <c r="C35" s="371">
        <v>1000</v>
      </c>
      <c r="D35" s="376">
        <v>1000</v>
      </c>
    </row>
    <row r="36" spans="1:4" ht="92.4" customHeight="1" x14ac:dyDescent="0.3">
      <c r="A36" s="81" t="s">
        <v>587</v>
      </c>
      <c r="B36" s="77" t="s">
        <v>588</v>
      </c>
      <c r="C36" s="371">
        <v>7000</v>
      </c>
      <c r="D36" s="376">
        <v>7000</v>
      </c>
    </row>
    <row r="37" spans="1:4" ht="31.2" hidden="1" x14ac:dyDescent="0.3">
      <c r="A37" s="82" t="s">
        <v>589</v>
      </c>
      <c r="B37" s="86" t="s">
        <v>590</v>
      </c>
      <c r="C37" s="377"/>
      <c r="D37" s="378"/>
    </row>
    <row r="38" spans="1:4" ht="61.2" hidden="1" customHeight="1" x14ac:dyDescent="0.3">
      <c r="A38" s="80" t="s">
        <v>591</v>
      </c>
      <c r="B38" s="83" t="s">
        <v>592</v>
      </c>
      <c r="C38" s="379"/>
      <c r="D38" s="376"/>
    </row>
    <row r="39" spans="1:4" ht="93.6" hidden="1" x14ac:dyDescent="0.3">
      <c r="A39" s="80" t="s">
        <v>61</v>
      </c>
      <c r="B39" s="83" t="s">
        <v>60</v>
      </c>
      <c r="C39" s="379"/>
      <c r="D39" s="376"/>
    </row>
    <row r="40" spans="1:4" ht="109.2" hidden="1" x14ac:dyDescent="0.3">
      <c r="A40" s="81" t="s">
        <v>52</v>
      </c>
      <c r="B40" s="83" t="s">
        <v>53</v>
      </c>
      <c r="C40" s="379"/>
      <c r="D40" s="376"/>
    </row>
    <row r="41" spans="1:4" ht="124.8" hidden="1" x14ac:dyDescent="0.3">
      <c r="A41" s="84" t="s">
        <v>55</v>
      </c>
      <c r="B41" s="83" t="s">
        <v>54</v>
      </c>
      <c r="C41" s="379"/>
      <c r="D41" s="376"/>
    </row>
    <row r="42" spans="1:4" ht="124.8" hidden="1" x14ac:dyDescent="0.3">
      <c r="A42" s="84" t="s">
        <v>58</v>
      </c>
      <c r="B42" s="83" t="s">
        <v>56</v>
      </c>
      <c r="C42" s="379"/>
      <c r="D42" s="376"/>
    </row>
    <row r="43" spans="1:4" ht="109.2" hidden="1" x14ac:dyDescent="0.3">
      <c r="A43" s="84" t="s">
        <v>59</v>
      </c>
      <c r="B43" s="83" t="s">
        <v>57</v>
      </c>
      <c r="C43" s="379"/>
      <c r="D43" s="376"/>
    </row>
    <row r="44" spans="1:4" ht="15.6" x14ac:dyDescent="0.3">
      <c r="A44" s="85" t="s">
        <v>16</v>
      </c>
      <c r="B44" s="86" t="s">
        <v>63</v>
      </c>
      <c r="C44" s="377">
        <f>C45</f>
        <v>3728970</v>
      </c>
      <c r="D44" s="378">
        <f>D45</f>
        <v>3560860</v>
      </c>
    </row>
    <row r="45" spans="1:4" ht="46.8" x14ac:dyDescent="0.3">
      <c r="A45" s="82" t="s">
        <v>17</v>
      </c>
      <c r="B45" s="83" t="s">
        <v>64</v>
      </c>
      <c r="C45" s="379">
        <f>C46+C48+C51+C56</f>
        <v>3728970</v>
      </c>
      <c r="D45" s="379">
        <f>D46+D48+D51+D56</f>
        <v>3560860</v>
      </c>
    </row>
    <row r="46" spans="1:4" ht="31.2" x14ac:dyDescent="0.3">
      <c r="A46" s="356" t="s">
        <v>18</v>
      </c>
      <c r="B46" s="86" t="s">
        <v>622</v>
      </c>
      <c r="C46" s="377">
        <f>C47</f>
        <v>3238770</v>
      </c>
      <c r="D46" s="377">
        <f>D47</f>
        <v>3260160</v>
      </c>
    </row>
    <row r="47" spans="1:4" ht="46.8" x14ac:dyDescent="0.3">
      <c r="A47" s="380" t="s">
        <v>623</v>
      </c>
      <c r="B47" s="83" t="s">
        <v>595</v>
      </c>
      <c r="C47" s="379">
        <v>3238770</v>
      </c>
      <c r="D47" s="376">
        <v>3260160</v>
      </c>
    </row>
    <row r="48" spans="1:4" ht="46.8" x14ac:dyDescent="0.3">
      <c r="A48" s="356" t="s">
        <v>596</v>
      </c>
      <c r="B48" s="357" t="s">
        <v>624</v>
      </c>
      <c r="C48" s="381">
        <f>C49</f>
        <v>300000</v>
      </c>
      <c r="D48" s="382">
        <f>D49</f>
        <v>300000</v>
      </c>
    </row>
    <row r="49" spans="1:4" ht="15.6" x14ac:dyDescent="0.3">
      <c r="A49" s="87" t="s">
        <v>132</v>
      </c>
      <c r="B49" s="91" t="s">
        <v>625</v>
      </c>
      <c r="C49" s="379">
        <f>C50</f>
        <v>300000</v>
      </c>
      <c r="D49" s="376">
        <f>D50</f>
        <v>300000</v>
      </c>
    </row>
    <row r="50" spans="1:4" ht="31.2" x14ac:dyDescent="0.3">
      <c r="A50" s="87" t="s">
        <v>626</v>
      </c>
      <c r="B50" s="91" t="s">
        <v>627</v>
      </c>
      <c r="C50" s="379">
        <v>300000</v>
      </c>
      <c r="D50" s="376">
        <v>300000</v>
      </c>
    </row>
    <row r="51" spans="1:4" ht="46.8" x14ac:dyDescent="0.3">
      <c r="A51" s="356" t="s">
        <v>21</v>
      </c>
      <c r="B51" s="86" t="s">
        <v>628</v>
      </c>
      <c r="C51" s="377">
        <f>C52+C54</f>
        <v>190200</v>
      </c>
      <c r="D51" s="377">
        <f>D52+D54</f>
        <v>700</v>
      </c>
    </row>
    <row r="52" spans="1:4" ht="46.8" x14ac:dyDescent="0.3">
      <c r="A52" s="358" t="s">
        <v>184</v>
      </c>
      <c r="B52" s="91" t="s">
        <v>603</v>
      </c>
      <c r="C52" s="379">
        <f>C53</f>
        <v>700</v>
      </c>
      <c r="D52" s="376">
        <f>D53</f>
        <v>700</v>
      </c>
    </row>
    <row r="53" spans="1:4" ht="46.8" x14ac:dyDescent="0.3">
      <c r="A53" s="90" t="s">
        <v>604</v>
      </c>
      <c r="B53" s="91" t="s">
        <v>605</v>
      </c>
      <c r="C53" s="379">
        <v>700</v>
      </c>
      <c r="D53" s="376">
        <v>700</v>
      </c>
    </row>
    <row r="54" spans="1:4" ht="62.4" x14ac:dyDescent="0.3">
      <c r="A54" s="356" t="s">
        <v>629</v>
      </c>
      <c r="B54" s="91" t="s">
        <v>607</v>
      </c>
      <c r="C54" s="379">
        <f>C55</f>
        <v>189500</v>
      </c>
      <c r="D54" s="376">
        <f>D55</f>
        <v>0</v>
      </c>
    </row>
    <row r="55" spans="1:4" ht="62.4" x14ac:dyDescent="0.3">
      <c r="A55" s="90" t="s">
        <v>630</v>
      </c>
      <c r="B55" s="91" t="s">
        <v>609</v>
      </c>
      <c r="C55" s="379">
        <v>189500</v>
      </c>
      <c r="D55" s="376">
        <v>0</v>
      </c>
    </row>
    <row r="56" spans="1:4" ht="31.2" x14ac:dyDescent="0.3">
      <c r="A56" s="356" t="s">
        <v>631</v>
      </c>
      <c r="B56" s="357" t="s">
        <v>610</v>
      </c>
      <c r="C56" s="377">
        <f>C57</f>
        <v>0</v>
      </c>
      <c r="D56" s="378">
        <f>D57</f>
        <v>0</v>
      </c>
    </row>
    <row r="57" spans="1:4" ht="31.2" x14ac:dyDescent="0.3">
      <c r="A57" s="87" t="s">
        <v>631</v>
      </c>
      <c r="B57" s="91" t="s">
        <v>612</v>
      </c>
      <c r="C57" s="379">
        <f>C58</f>
        <v>0</v>
      </c>
      <c r="D57" s="376">
        <f>D58</f>
        <v>0</v>
      </c>
    </row>
    <row r="58" spans="1:4" ht="31.2" x14ac:dyDescent="0.3">
      <c r="A58" s="87" t="s">
        <v>613</v>
      </c>
      <c r="B58" s="91" t="s">
        <v>614</v>
      </c>
      <c r="C58" s="379">
        <v>0</v>
      </c>
      <c r="D58" s="376">
        <v>0</v>
      </c>
    </row>
    <row r="59" spans="1:4" ht="15.6" x14ac:dyDescent="0.3">
      <c r="A59" s="94" t="s">
        <v>23</v>
      </c>
      <c r="B59" s="86"/>
      <c r="C59" s="377">
        <f>C11+C44</f>
        <v>4478208.3100000005</v>
      </c>
      <c r="D59" s="377">
        <f>D11+D44</f>
        <v>4326045.8899999997</v>
      </c>
    </row>
    <row r="60" spans="1:4" ht="15.6" x14ac:dyDescent="0.3">
      <c r="A60" s="70"/>
      <c r="B60" s="70"/>
      <c r="C60" s="70"/>
      <c r="D60" s="70"/>
    </row>
    <row r="61" spans="1:4" ht="15.6" x14ac:dyDescent="0.3">
      <c r="A61" s="70"/>
      <c r="B61" s="70"/>
      <c r="C61" s="70"/>
      <c r="D61" s="70"/>
    </row>
    <row r="62" spans="1:4" ht="15.6" x14ac:dyDescent="0.3">
      <c r="A62" s="70"/>
      <c r="B62" s="70"/>
      <c r="C62" s="70"/>
      <c r="D62" s="95"/>
    </row>
    <row r="63" spans="1:4" ht="36" x14ac:dyDescent="0.35">
      <c r="A63" s="359" t="s">
        <v>189</v>
      </c>
      <c r="B63" s="444" t="s">
        <v>190</v>
      </c>
      <c r="C63" s="444"/>
      <c r="D63" s="444"/>
    </row>
  </sheetData>
  <mergeCells count="6">
    <mergeCell ref="B2:D2"/>
    <mergeCell ref="A3:D3"/>
    <mergeCell ref="A4:D4"/>
    <mergeCell ref="A7:D8"/>
    <mergeCell ref="B63:D63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workbookViewId="0">
      <selection activeCell="C20" sqref="C20"/>
    </sheetView>
  </sheetViews>
  <sheetFormatPr defaultRowHeight="15.6" x14ac:dyDescent="0.3"/>
  <cols>
    <col min="1" max="1" width="57.5546875" style="308" customWidth="1"/>
    <col min="2" max="2" width="22.6640625" style="308" customWidth="1"/>
    <col min="3" max="3" width="22.33203125" style="308" customWidth="1"/>
    <col min="4" max="4" width="0.109375" style="308" customWidth="1"/>
    <col min="5" max="5" width="15.44140625" style="6" hidden="1" customWidth="1"/>
  </cols>
  <sheetData>
    <row r="1" spans="1:14" x14ac:dyDescent="0.3">
      <c r="A1" s="449" t="s">
        <v>682</v>
      </c>
      <c r="B1" s="450"/>
      <c r="C1" s="450"/>
      <c r="D1" s="5"/>
    </row>
    <row r="2" spans="1:14" x14ac:dyDescent="0.3">
      <c r="A2" s="449" t="s">
        <v>672</v>
      </c>
      <c r="B2" s="450"/>
      <c r="C2" s="450"/>
      <c r="D2" s="5"/>
    </row>
    <row r="3" spans="1:14" x14ac:dyDescent="0.3">
      <c r="A3" s="449" t="s">
        <v>549</v>
      </c>
      <c r="B3" s="450"/>
      <c r="C3" s="450"/>
      <c r="D3" s="5"/>
    </row>
    <row r="4" spans="1:14" ht="30" customHeight="1" x14ac:dyDescent="0.3">
      <c r="A4" s="451" t="s">
        <v>673</v>
      </c>
      <c r="B4" s="452"/>
      <c r="C4" s="452"/>
      <c r="D4" s="5"/>
    </row>
    <row r="5" spans="1:14" ht="17.399999999999999" customHeight="1" x14ac:dyDescent="0.3">
      <c r="B5" s="453"/>
      <c r="C5" s="45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x14ac:dyDescent="0.3">
      <c r="A6" s="447" t="s">
        <v>72</v>
      </c>
      <c r="B6" s="448"/>
      <c r="C6" s="448"/>
      <c r="D6" s="448"/>
      <c r="E6" s="448"/>
    </row>
    <row r="7" spans="1:14" ht="32.25" customHeight="1" x14ac:dyDescent="0.3">
      <c r="A7" s="447" t="s">
        <v>674</v>
      </c>
      <c r="B7" s="447"/>
      <c r="C7" s="447"/>
      <c r="D7" s="447"/>
      <c r="E7" s="447"/>
    </row>
    <row r="8" spans="1:14" x14ac:dyDescent="0.3">
      <c r="A8" s="307"/>
    </row>
    <row r="9" spans="1:14" x14ac:dyDescent="0.3">
      <c r="A9" s="47" t="s">
        <v>73</v>
      </c>
      <c r="B9" s="47" t="s">
        <v>73</v>
      </c>
      <c r="C9" s="47" t="s">
        <v>128</v>
      </c>
      <c r="D9" s="47"/>
      <c r="E9" s="47" t="s">
        <v>141</v>
      </c>
    </row>
    <row r="10" spans="1:14" ht="14.4" x14ac:dyDescent="0.3">
      <c r="A10" s="157" t="s">
        <v>74</v>
      </c>
      <c r="B10" s="157" t="s">
        <v>75</v>
      </c>
      <c r="C10" s="157" t="s">
        <v>617</v>
      </c>
      <c r="D10" s="161"/>
      <c r="E10" s="161" t="s">
        <v>229</v>
      </c>
    </row>
    <row r="11" spans="1:14" ht="14.4" x14ac:dyDescent="0.3">
      <c r="A11" s="155" t="s">
        <v>76</v>
      </c>
      <c r="B11" s="183" t="s">
        <v>77</v>
      </c>
      <c r="C11" s="194">
        <f>C12+C13+C14+C16+C17+C15</f>
        <v>5022221</v>
      </c>
      <c r="D11" s="174">
        <f>D17+D16+D14+D13+D12</f>
        <v>1670640</v>
      </c>
      <c r="E11" s="175">
        <f>SUM(E12:E17)</f>
        <v>1609030</v>
      </c>
    </row>
    <row r="12" spans="1:14" ht="27.6" x14ac:dyDescent="0.3">
      <c r="A12" s="156" t="s">
        <v>78</v>
      </c>
      <c r="B12" s="184" t="s">
        <v>79</v>
      </c>
      <c r="C12" s="185">
        <v>962696</v>
      </c>
      <c r="D12" s="171">
        <v>358140</v>
      </c>
      <c r="E12" s="176">
        <v>295330</v>
      </c>
    </row>
    <row r="13" spans="1:14" ht="41.4" x14ac:dyDescent="0.3">
      <c r="A13" s="156" t="s">
        <v>80</v>
      </c>
      <c r="B13" s="184" t="s">
        <v>81</v>
      </c>
      <c r="C13" s="185">
        <v>3142079</v>
      </c>
      <c r="D13" s="171">
        <v>1218200</v>
      </c>
      <c r="E13" s="176">
        <v>1219400</v>
      </c>
    </row>
    <row r="14" spans="1:14" ht="41.4" x14ac:dyDescent="0.3">
      <c r="A14" s="156" t="s">
        <v>82</v>
      </c>
      <c r="B14" s="184" t="s">
        <v>83</v>
      </c>
      <c r="C14" s="195">
        <v>906746</v>
      </c>
      <c r="D14" s="171">
        <v>90700</v>
      </c>
      <c r="E14" s="176">
        <v>90700</v>
      </c>
    </row>
    <row r="15" spans="1:14" ht="15.75" customHeight="1" x14ac:dyDescent="0.3">
      <c r="A15" s="156" t="s">
        <v>205</v>
      </c>
      <c r="B15" s="186" t="s">
        <v>206</v>
      </c>
      <c r="C15" s="187">
        <v>0</v>
      </c>
      <c r="D15" s="171" t="s">
        <v>226</v>
      </c>
      <c r="E15" s="171" t="s">
        <v>226</v>
      </c>
    </row>
    <row r="16" spans="1:14" ht="14.4" x14ac:dyDescent="0.3">
      <c r="A16" s="156" t="s">
        <v>84</v>
      </c>
      <c r="B16" s="184" t="s">
        <v>85</v>
      </c>
      <c r="C16" s="185">
        <v>5000</v>
      </c>
      <c r="D16" s="171">
        <v>3000</v>
      </c>
      <c r="E16" s="176">
        <v>3000</v>
      </c>
    </row>
    <row r="17" spans="1:5" ht="14.4" x14ac:dyDescent="0.3">
      <c r="A17" s="158" t="s">
        <v>214</v>
      </c>
      <c r="B17" s="186" t="s">
        <v>211</v>
      </c>
      <c r="C17" s="187">
        <v>5700</v>
      </c>
      <c r="D17" s="171">
        <v>600</v>
      </c>
      <c r="E17" s="176">
        <v>600</v>
      </c>
    </row>
    <row r="18" spans="1:5" ht="14.4" x14ac:dyDescent="0.3">
      <c r="A18" s="155" t="s">
        <v>139</v>
      </c>
      <c r="B18" s="188" t="s">
        <v>140</v>
      </c>
      <c r="C18" s="189">
        <f>C19</f>
        <v>182700</v>
      </c>
      <c r="D18" s="177">
        <v>35100</v>
      </c>
      <c r="E18" s="178">
        <f>E19</f>
        <v>35100</v>
      </c>
    </row>
    <row r="19" spans="1:5" ht="18" customHeight="1" x14ac:dyDescent="0.3">
      <c r="A19" s="156" t="s">
        <v>138</v>
      </c>
      <c r="B19" s="186" t="s">
        <v>137</v>
      </c>
      <c r="C19" s="187">
        <v>182700</v>
      </c>
      <c r="D19" s="171" t="s">
        <v>225</v>
      </c>
      <c r="E19" s="176">
        <v>35100</v>
      </c>
    </row>
    <row r="20" spans="1:5" ht="27.6" x14ac:dyDescent="0.3">
      <c r="A20" s="155" t="s">
        <v>86</v>
      </c>
      <c r="B20" s="183" t="s">
        <v>87</v>
      </c>
      <c r="C20" s="189">
        <f>C21+C22</f>
        <v>6000</v>
      </c>
      <c r="D20" s="177">
        <v>30000</v>
      </c>
      <c r="E20" s="178">
        <v>30000</v>
      </c>
    </row>
    <row r="21" spans="1:5" ht="14.4" x14ac:dyDescent="0.3">
      <c r="A21" s="156" t="s">
        <v>488</v>
      </c>
      <c r="B21" s="184" t="s">
        <v>89</v>
      </c>
      <c r="C21" s="185">
        <v>1000</v>
      </c>
      <c r="D21" s="171">
        <v>10000</v>
      </c>
      <c r="E21" s="176">
        <v>10000</v>
      </c>
    </row>
    <row r="22" spans="1:5" ht="37.5" customHeight="1" x14ac:dyDescent="0.3">
      <c r="A22" s="156" t="s">
        <v>489</v>
      </c>
      <c r="B22" s="184" t="s">
        <v>91</v>
      </c>
      <c r="C22" s="185">
        <v>5000</v>
      </c>
      <c r="D22" s="171">
        <v>20000</v>
      </c>
      <c r="E22" s="176">
        <v>20000</v>
      </c>
    </row>
    <row r="23" spans="1:5" ht="14.4" x14ac:dyDescent="0.3">
      <c r="A23" s="155" t="s">
        <v>92</v>
      </c>
      <c r="B23" s="183" t="s">
        <v>93</v>
      </c>
      <c r="C23" s="189">
        <f>C24+C25</f>
        <v>487517.41</v>
      </c>
      <c r="D23" s="177">
        <f>D24</f>
        <v>350000</v>
      </c>
      <c r="E23" s="178">
        <f>E24</f>
        <v>350000</v>
      </c>
    </row>
    <row r="24" spans="1:5" ht="14.4" x14ac:dyDescent="0.3">
      <c r="A24" s="156" t="s">
        <v>94</v>
      </c>
      <c r="B24" s="184" t="s">
        <v>95</v>
      </c>
      <c r="C24" s="185">
        <v>486517.41</v>
      </c>
      <c r="D24" s="171">
        <v>350000</v>
      </c>
      <c r="E24" s="176">
        <v>350000</v>
      </c>
    </row>
    <row r="25" spans="1:5" ht="14.4" x14ac:dyDescent="0.3">
      <c r="A25" s="156" t="s">
        <v>237</v>
      </c>
      <c r="B25" s="186" t="s">
        <v>236</v>
      </c>
      <c r="C25" s="185">
        <v>1000</v>
      </c>
      <c r="D25" s="171"/>
      <c r="E25" s="176"/>
    </row>
    <row r="26" spans="1:5" ht="14.4" x14ac:dyDescent="0.3">
      <c r="A26" s="155" t="s">
        <v>96</v>
      </c>
      <c r="B26" s="183" t="s">
        <v>97</v>
      </c>
      <c r="C26" s="189">
        <f>C27</f>
        <v>2000</v>
      </c>
      <c r="D26" s="177">
        <f>D27</f>
        <v>67400</v>
      </c>
      <c r="E26" s="178">
        <f>E27</f>
        <v>65400</v>
      </c>
    </row>
    <row r="27" spans="1:5" ht="14.4" x14ac:dyDescent="0.3">
      <c r="A27" s="156" t="s">
        <v>105</v>
      </c>
      <c r="B27" s="186" t="s">
        <v>106</v>
      </c>
      <c r="C27" s="185">
        <v>2000</v>
      </c>
      <c r="D27" s="171">
        <v>67400</v>
      </c>
      <c r="E27" s="176">
        <v>65400</v>
      </c>
    </row>
    <row r="28" spans="1:5" ht="14.4" x14ac:dyDescent="0.3">
      <c r="A28" s="155" t="s">
        <v>520</v>
      </c>
      <c r="B28" s="188" t="s">
        <v>521</v>
      </c>
      <c r="C28" s="189">
        <f>C29</f>
        <v>0</v>
      </c>
      <c r="D28" s="171"/>
      <c r="E28" s="176"/>
    </row>
    <row r="29" spans="1:5" ht="14.4" x14ac:dyDescent="0.3">
      <c r="A29" s="156" t="s">
        <v>523</v>
      </c>
      <c r="B29" s="186" t="s">
        <v>522</v>
      </c>
      <c r="C29" s="185">
        <v>0</v>
      </c>
      <c r="D29" s="171"/>
      <c r="E29" s="176"/>
    </row>
    <row r="30" spans="1:5" ht="14.4" x14ac:dyDescent="0.3">
      <c r="A30" s="155" t="s">
        <v>238</v>
      </c>
      <c r="B30" s="188" t="s">
        <v>233</v>
      </c>
      <c r="C30" s="189">
        <f>C32+C31</f>
        <v>4000</v>
      </c>
      <c r="D30" s="177">
        <f>D32</f>
        <v>1000</v>
      </c>
      <c r="E30" s="178">
        <f>E32</f>
        <v>1000</v>
      </c>
    </row>
    <row r="31" spans="1:5" ht="27.6" x14ac:dyDescent="0.3">
      <c r="A31" s="156" t="s">
        <v>240</v>
      </c>
      <c r="B31" s="186" t="s">
        <v>239</v>
      </c>
      <c r="C31" s="185">
        <v>1000</v>
      </c>
      <c r="D31" s="177"/>
      <c r="E31" s="178"/>
    </row>
    <row r="32" spans="1:5" ht="18" customHeight="1" x14ac:dyDescent="0.3">
      <c r="A32" s="160" t="s">
        <v>230</v>
      </c>
      <c r="B32" s="190" t="s">
        <v>232</v>
      </c>
      <c r="C32" s="185">
        <v>3000</v>
      </c>
      <c r="D32" s="171">
        <v>1000</v>
      </c>
      <c r="E32" s="176">
        <v>1000</v>
      </c>
    </row>
    <row r="33" spans="1:5" ht="14.4" x14ac:dyDescent="0.3">
      <c r="A33" s="155" t="s">
        <v>100</v>
      </c>
      <c r="B33" s="183" t="s">
        <v>101</v>
      </c>
      <c r="C33" s="189">
        <f>C34</f>
        <v>627000</v>
      </c>
      <c r="D33" s="177" t="e">
        <f>D34+#REF!</f>
        <v>#REF!</v>
      </c>
      <c r="E33" s="178" t="e">
        <f>E34+#REF!</f>
        <v>#REF!</v>
      </c>
    </row>
    <row r="34" spans="1:5" ht="14.4" x14ac:dyDescent="0.3">
      <c r="A34" s="156" t="s">
        <v>102</v>
      </c>
      <c r="B34" s="184" t="s">
        <v>103</v>
      </c>
      <c r="C34" s="185">
        <v>627000</v>
      </c>
      <c r="D34" s="171">
        <v>166000</v>
      </c>
      <c r="E34" s="176">
        <v>172450</v>
      </c>
    </row>
    <row r="35" spans="1:5" ht="14.4" x14ac:dyDescent="0.3">
      <c r="A35" s="155" t="s">
        <v>241</v>
      </c>
      <c r="B35" s="183">
        <v>1000</v>
      </c>
      <c r="C35" s="189">
        <f>C36</f>
        <v>0</v>
      </c>
      <c r="D35" s="177">
        <f>D36</f>
        <v>45000</v>
      </c>
      <c r="E35" s="178">
        <f>E36</f>
        <v>45000</v>
      </c>
    </row>
    <row r="36" spans="1:5" ht="14.4" x14ac:dyDescent="0.3">
      <c r="A36" s="156" t="s">
        <v>197</v>
      </c>
      <c r="B36" s="184">
        <v>1001</v>
      </c>
      <c r="C36" s="185">
        <v>0</v>
      </c>
      <c r="D36" s="171">
        <v>45000</v>
      </c>
      <c r="E36" s="176">
        <v>45000</v>
      </c>
    </row>
    <row r="37" spans="1:5" ht="14.4" x14ac:dyDescent="0.3">
      <c r="A37" s="155" t="s">
        <v>104</v>
      </c>
      <c r="B37" s="183"/>
      <c r="C37" s="291">
        <f>C11+C18+C20+C23+C26+C33+C35+C30+C28</f>
        <v>6331438.4100000001</v>
      </c>
      <c r="D37" s="172" t="e">
        <f>D11+D18+D20+D23+#REF!+D33+D35+D26</f>
        <v>#REF!</v>
      </c>
      <c r="E37" s="173" t="e">
        <f>E11+E18+E20+E23+#REF!+E33+E35+E26</f>
        <v>#REF!</v>
      </c>
    </row>
    <row r="38" spans="1:5" x14ac:dyDescent="0.3">
      <c r="E38" s="130"/>
    </row>
    <row r="39" spans="1:5" ht="18" x14ac:dyDescent="0.35">
      <c r="A39" s="1" t="s">
        <v>189</v>
      </c>
      <c r="C39" s="196" t="s">
        <v>190</v>
      </c>
      <c r="E39" s="3" t="s">
        <v>194</v>
      </c>
    </row>
  </sheetData>
  <mergeCells count="7">
    <mergeCell ref="A6:E6"/>
    <mergeCell ref="A7:E7"/>
    <mergeCell ref="A1:C1"/>
    <mergeCell ref="A2:C2"/>
    <mergeCell ref="A3:C3"/>
    <mergeCell ref="A4:C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zoomScale="75" zoomScaleNormal="75" workbookViewId="0">
      <selection activeCell="A38" sqref="A36:A38"/>
    </sheetView>
  </sheetViews>
  <sheetFormatPr defaultRowHeight="15.6" x14ac:dyDescent="0.3"/>
  <cols>
    <col min="1" max="1" width="65.109375" style="4" customWidth="1"/>
    <col min="2" max="2" width="21.5546875" style="4" customWidth="1"/>
    <col min="3" max="4" width="21.5546875" style="6" customWidth="1"/>
  </cols>
  <sheetData>
    <row r="1" spans="1:4" x14ac:dyDescent="0.3">
      <c r="C1" s="5" t="s">
        <v>143</v>
      </c>
    </row>
    <row r="2" spans="1:4" x14ac:dyDescent="0.3">
      <c r="C2" s="5" t="s">
        <v>24</v>
      </c>
    </row>
    <row r="3" spans="1:4" x14ac:dyDescent="0.3">
      <c r="C3" s="5" t="s">
        <v>191</v>
      </c>
    </row>
    <row r="4" spans="1:4" x14ac:dyDescent="0.3">
      <c r="C4" s="5" t="s">
        <v>210</v>
      </c>
    </row>
    <row r="6" spans="1:4" x14ac:dyDescent="0.3">
      <c r="A6" s="447" t="s">
        <v>72</v>
      </c>
      <c r="B6" s="448"/>
      <c r="C6" s="448"/>
      <c r="D6"/>
    </row>
    <row r="7" spans="1:4" ht="32.25" customHeight="1" x14ac:dyDescent="0.3">
      <c r="A7" s="447" t="s">
        <v>219</v>
      </c>
      <c r="B7" s="447"/>
      <c r="C7" s="447"/>
      <c r="D7"/>
    </row>
    <row r="8" spans="1:4" x14ac:dyDescent="0.3">
      <c r="A8" s="7"/>
    </row>
    <row r="9" spans="1:4" x14ac:dyDescent="0.3">
      <c r="A9" s="8" t="s">
        <v>73</v>
      </c>
      <c r="B9" s="8" t="s">
        <v>73</v>
      </c>
      <c r="C9" s="8"/>
      <c r="D9" s="8" t="s">
        <v>141</v>
      </c>
    </row>
    <row r="10" spans="1:4" x14ac:dyDescent="0.3">
      <c r="A10" s="456" t="s">
        <v>74</v>
      </c>
      <c r="B10" s="456" t="s">
        <v>75</v>
      </c>
      <c r="C10" s="454" t="s">
        <v>3</v>
      </c>
      <c r="D10" s="455"/>
    </row>
    <row r="11" spans="1:4" x14ac:dyDescent="0.3">
      <c r="A11" s="457"/>
      <c r="B11" s="457"/>
      <c r="C11" s="16" t="s">
        <v>188</v>
      </c>
      <c r="D11" s="16" t="s">
        <v>215</v>
      </c>
    </row>
    <row r="12" spans="1:4" x14ac:dyDescent="0.3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2" x14ac:dyDescent="0.3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6.8" x14ac:dyDescent="0.3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6.8" x14ac:dyDescent="0.3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3">
      <c r="A16" s="49" t="s">
        <v>205</v>
      </c>
      <c r="B16" s="99" t="s">
        <v>206</v>
      </c>
      <c r="C16" s="14">
        <v>95000</v>
      </c>
      <c r="D16" s="14"/>
    </row>
    <row r="17" spans="1:4" x14ac:dyDescent="0.3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3">
      <c r="A18" s="152" t="s">
        <v>214</v>
      </c>
      <c r="B18" s="99" t="s">
        <v>211</v>
      </c>
      <c r="C18" s="14">
        <v>700</v>
      </c>
      <c r="D18" s="14">
        <v>700</v>
      </c>
    </row>
    <row r="19" spans="1:4" x14ac:dyDescent="0.3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3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2" x14ac:dyDescent="0.3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2" x14ac:dyDescent="0.3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3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3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3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3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3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3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3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3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3">
      <c r="A31" s="12" t="s">
        <v>182</v>
      </c>
      <c r="B31" s="13">
        <v>801</v>
      </c>
      <c r="C31" s="14">
        <v>132000</v>
      </c>
      <c r="D31" s="14">
        <v>132000</v>
      </c>
    </row>
    <row r="32" spans="1:4" x14ac:dyDescent="0.3">
      <c r="A32" s="9" t="s">
        <v>196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3">
      <c r="A33" s="49" t="s">
        <v>197</v>
      </c>
      <c r="B33" s="13">
        <v>1001</v>
      </c>
      <c r="C33" s="14">
        <v>30000</v>
      </c>
      <c r="D33" s="140">
        <v>30000</v>
      </c>
    </row>
    <row r="34" spans="1:4" x14ac:dyDescent="0.3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3">
      <c r="C35" s="127"/>
      <c r="D35" s="128"/>
    </row>
    <row r="37" spans="1:4" ht="18" x14ac:dyDescent="0.35">
      <c r="A37" s="1" t="s">
        <v>189</v>
      </c>
      <c r="C37" s="3"/>
      <c r="D37" s="3" t="s">
        <v>194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5B79-82D3-4491-9F27-BD5320CA92C9}">
  <sheetPr>
    <pageSetUpPr fitToPage="1"/>
  </sheetPr>
  <dimension ref="A1:G38"/>
  <sheetViews>
    <sheetView workbookViewId="0">
      <selection activeCell="E35" sqref="E35"/>
    </sheetView>
  </sheetViews>
  <sheetFormatPr defaultRowHeight="15.6" x14ac:dyDescent="0.3"/>
  <cols>
    <col min="1" max="1" width="49.6640625" style="362" customWidth="1"/>
    <col min="2" max="2" width="13.33203125" style="362" customWidth="1"/>
    <col min="3" max="3" width="18.6640625" style="362" hidden="1" customWidth="1"/>
    <col min="4" max="4" width="15.6640625" style="362" customWidth="1"/>
    <col min="5" max="5" width="18.88671875" style="6" customWidth="1"/>
    <col min="6" max="7" width="9.109375" hidden="1" customWidth="1"/>
  </cols>
  <sheetData>
    <row r="1" spans="1:5" x14ac:dyDescent="0.3">
      <c r="A1" s="449" t="s">
        <v>633</v>
      </c>
      <c r="B1" s="450"/>
      <c r="C1" s="450"/>
      <c r="D1" s="450"/>
      <c r="E1" s="450"/>
    </row>
    <row r="2" spans="1:5" x14ac:dyDescent="0.3">
      <c r="A2" s="449" t="s">
        <v>675</v>
      </c>
      <c r="B2" s="450"/>
      <c r="C2" s="450"/>
      <c r="D2" s="450"/>
      <c r="E2" s="450"/>
    </row>
    <row r="3" spans="1:5" x14ac:dyDescent="0.3">
      <c r="A3" s="449" t="s">
        <v>632</v>
      </c>
      <c r="B3" s="450"/>
      <c r="C3" s="450"/>
      <c r="D3" s="450"/>
      <c r="E3" s="450"/>
    </row>
    <row r="4" spans="1:5" x14ac:dyDescent="0.3">
      <c r="A4" s="449" t="s">
        <v>676</v>
      </c>
      <c r="B4" s="450"/>
      <c r="C4" s="450"/>
      <c r="D4" s="450"/>
      <c r="E4" s="450"/>
    </row>
    <row r="6" spans="1:5" x14ac:dyDescent="0.3">
      <c r="A6" s="447" t="s">
        <v>72</v>
      </c>
      <c r="B6" s="448"/>
      <c r="C6" s="448"/>
      <c r="D6" s="448"/>
      <c r="E6" s="448"/>
    </row>
    <row r="7" spans="1:5" ht="32.25" customHeight="1" x14ac:dyDescent="0.3">
      <c r="A7" s="447" t="s">
        <v>749</v>
      </c>
      <c r="B7" s="447"/>
      <c r="C7" s="447"/>
      <c r="D7" s="447"/>
      <c r="E7" s="447"/>
    </row>
    <row r="8" spans="1:5" x14ac:dyDescent="0.3">
      <c r="A8" s="361"/>
    </row>
    <row r="9" spans="1:5" x14ac:dyDescent="0.3">
      <c r="A9" s="47" t="s">
        <v>73</v>
      </c>
      <c r="B9" s="47" t="s">
        <v>73</v>
      </c>
      <c r="C9" s="47"/>
      <c r="D9" s="47"/>
      <c r="E9" s="47" t="s">
        <v>141</v>
      </c>
    </row>
    <row r="10" spans="1:5" ht="14.4" x14ac:dyDescent="0.3">
      <c r="A10" s="157" t="s">
        <v>74</v>
      </c>
      <c r="B10" s="157" t="s">
        <v>75</v>
      </c>
      <c r="C10" s="157" t="s">
        <v>229</v>
      </c>
      <c r="D10" s="157" t="s">
        <v>618</v>
      </c>
      <c r="E10" s="157" t="s">
        <v>669</v>
      </c>
    </row>
    <row r="11" spans="1:5" ht="14.4" x14ac:dyDescent="0.3">
      <c r="A11" s="155" t="s">
        <v>76</v>
      </c>
      <c r="B11" s="183" t="s">
        <v>77</v>
      </c>
      <c r="C11" s="194">
        <f>C12+C13+C14+C16+C17</f>
        <v>4368023.87</v>
      </c>
      <c r="D11" s="194">
        <f>D12+D13+D14+D16+D17</f>
        <v>3348321</v>
      </c>
      <c r="E11" s="194">
        <f>E12+E13+E14+E16+E17</f>
        <v>3328314</v>
      </c>
    </row>
    <row r="12" spans="1:5" ht="41.4" x14ac:dyDescent="0.3">
      <c r="A12" s="156" t="s">
        <v>78</v>
      </c>
      <c r="B12" s="184" t="s">
        <v>79</v>
      </c>
      <c r="C12" s="185">
        <v>601370</v>
      </c>
      <c r="D12" s="185">
        <v>923064.26</v>
      </c>
      <c r="E12" s="185">
        <v>915622.5</v>
      </c>
    </row>
    <row r="13" spans="1:5" ht="59.25" customHeight="1" x14ac:dyDescent="0.3">
      <c r="A13" s="156" t="s">
        <v>80</v>
      </c>
      <c r="B13" s="184" t="s">
        <v>81</v>
      </c>
      <c r="C13" s="185">
        <v>3118703.95</v>
      </c>
      <c r="D13" s="185">
        <v>1512810.74</v>
      </c>
      <c r="E13" s="185">
        <v>1500245.5</v>
      </c>
    </row>
    <row r="14" spans="1:5" ht="49.5" customHeight="1" x14ac:dyDescent="0.3">
      <c r="A14" s="156" t="s">
        <v>82</v>
      </c>
      <c r="B14" s="184" t="s">
        <v>83</v>
      </c>
      <c r="C14" s="195">
        <v>644249.92000000004</v>
      </c>
      <c r="D14" s="195">
        <v>906746</v>
      </c>
      <c r="E14" s="195">
        <v>906746</v>
      </c>
    </row>
    <row r="15" spans="1:5" ht="14.4" hidden="1" x14ac:dyDescent="0.3">
      <c r="A15" s="156" t="s">
        <v>205</v>
      </c>
      <c r="B15" s="186" t="s">
        <v>206</v>
      </c>
      <c r="C15" s="187">
        <v>0</v>
      </c>
      <c r="D15" s="187">
        <v>0</v>
      </c>
      <c r="E15" s="187">
        <v>0</v>
      </c>
    </row>
    <row r="16" spans="1:5" ht="14.4" x14ac:dyDescent="0.3">
      <c r="A16" s="156" t="s">
        <v>84</v>
      </c>
      <c r="B16" s="184" t="s">
        <v>85</v>
      </c>
      <c r="C16" s="185">
        <v>3000</v>
      </c>
      <c r="D16" s="185">
        <v>5000</v>
      </c>
      <c r="E16" s="185">
        <v>5000</v>
      </c>
    </row>
    <row r="17" spans="1:5" ht="14.4" x14ac:dyDescent="0.3">
      <c r="A17" s="158" t="s">
        <v>214</v>
      </c>
      <c r="B17" s="186" t="s">
        <v>211</v>
      </c>
      <c r="C17" s="187">
        <v>700</v>
      </c>
      <c r="D17" s="187">
        <v>700</v>
      </c>
      <c r="E17" s="187">
        <v>700</v>
      </c>
    </row>
    <row r="18" spans="1:5" ht="14.4" x14ac:dyDescent="0.3">
      <c r="A18" s="155" t="s">
        <v>139</v>
      </c>
      <c r="B18" s="188" t="s">
        <v>140</v>
      </c>
      <c r="C18" s="189">
        <f>C19</f>
        <v>126100</v>
      </c>
      <c r="D18" s="189">
        <f>D19</f>
        <v>189500</v>
      </c>
      <c r="E18" s="189">
        <f>E19</f>
        <v>0</v>
      </c>
    </row>
    <row r="19" spans="1:5" ht="15" customHeight="1" x14ac:dyDescent="0.3">
      <c r="A19" s="156" t="s">
        <v>138</v>
      </c>
      <c r="B19" s="186" t="s">
        <v>137</v>
      </c>
      <c r="C19" s="187">
        <v>126100</v>
      </c>
      <c r="D19" s="187">
        <v>189500</v>
      </c>
      <c r="E19" s="187">
        <v>0</v>
      </c>
    </row>
    <row r="20" spans="1:5" ht="32.25" customHeight="1" x14ac:dyDescent="0.3">
      <c r="A20" s="155" t="s">
        <v>86</v>
      </c>
      <c r="B20" s="183" t="s">
        <v>87</v>
      </c>
      <c r="C20" s="189">
        <f>C21+C22</f>
        <v>55200</v>
      </c>
      <c r="D20" s="189">
        <f>D21+D22</f>
        <v>0</v>
      </c>
      <c r="E20" s="189">
        <f>E21+E22</f>
        <v>0</v>
      </c>
    </row>
    <row r="21" spans="1:5" ht="18.75" customHeight="1" x14ac:dyDescent="0.3">
      <c r="A21" s="156" t="s">
        <v>488</v>
      </c>
      <c r="B21" s="184" t="s">
        <v>89</v>
      </c>
      <c r="C21" s="185">
        <v>31600</v>
      </c>
      <c r="D21" s="185">
        <v>0</v>
      </c>
      <c r="E21" s="185">
        <v>0</v>
      </c>
    </row>
    <row r="22" spans="1:5" ht="41.4" x14ac:dyDescent="0.3">
      <c r="A22" s="156" t="s">
        <v>489</v>
      </c>
      <c r="B22" s="184" t="s">
        <v>91</v>
      </c>
      <c r="C22" s="185">
        <v>23600</v>
      </c>
      <c r="D22" s="185">
        <v>0</v>
      </c>
      <c r="E22" s="185">
        <v>0</v>
      </c>
    </row>
    <row r="23" spans="1:5" ht="14.4" x14ac:dyDescent="0.3">
      <c r="A23" s="155" t="s">
        <v>92</v>
      </c>
      <c r="B23" s="183" t="s">
        <v>93</v>
      </c>
      <c r="C23" s="189">
        <f>C24+C25</f>
        <v>294885.67</v>
      </c>
      <c r="D23" s="189">
        <f>D24+D25</f>
        <v>490517.31</v>
      </c>
      <c r="E23" s="189">
        <f>E24+E25</f>
        <v>496464.89</v>
      </c>
    </row>
    <row r="24" spans="1:5" ht="14.4" x14ac:dyDescent="0.3">
      <c r="A24" s="156" t="s">
        <v>499</v>
      </c>
      <c r="B24" s="184" t="s">
        <v>95</v>
      </c>
      <c r="C24" s="185">
        <v>293885.67</v>
      </c>
      <c r="D24" s="185">
        <v>490517.31</v>
      </c>
      <c r="E24" s="185">
        <v>496464.89</v>
      </c>
    </row>
    <row r="25" spans="1:5" ht="15" customHeight="1" x14ac:dyDescent="0.3">
      <c r="A25" s="156" t="s">
        <v>237</v>
      </c>
      <c r="B25" s="186" t="s">
        <v>236</v>
      </c>
      <c r="C25" s="185">
        <v>1000</v>
      </c>
      <c r="D25" s="185">
        <v>0</v>
      </c>
      <c r="E25" s="185">
        <v>0</v>
      </c>
    </row>
    <row r="26" spans="1:5" ht="18" customHeight="1" x14ac:dyDescent="0.3">
      <c r="A26" s="155" t="s">
        <v>96</v>
      </c>
      <c r="B26" s="183" t="s">
        <v>97</v>
      </c>
      <c r="C26" s="189">
        <f>C27</f>
        <v>75514</v>
      </c>
      <c r="D26" s="189">
        <f>D27</f>
        <v>0</v>
      </c>
      <c r="E26" s="189">
        <f>E27</f>
        <v>0</v>
      </c>
    </row>
    <row r="27" spans="1:5" ht="14.4" x14ac:dyDescent="0.3">
      <c r="A27" s="156" t="s">
        <v>105</v>
      </c>
      <c r="B27" s="186" t="s">
        <v>106</v>
      </c>
      <c r="C27" s="185">
        <v>75514</v>
      </c>
      <c r="D27" s="185">
        <v>0</v>
      </c>
      <c r="E27" s="185">
        <v>0</v>
      </c>
    </row>
    <row r="28" spans="1:5" ht="14.4" x14ac:dyDescent="0.3">
      <c r="A28" s="155" t="s">
        <v>238</v>
      </c>
      <c r="B28" s="188" t="s">
        <v>233</v>
      </c>
      <c r="C28" s="189">
        <f>C30+C29</f>
        <v>34000</v>
      </c>
      <c r="D28" s="189">
        <f>D30+D29</f>
        <v>0</v>
      </c>
      <c r="E28" s="189">
        <f>E30+E29</f>
        <v>0</v>
      </c>
    </row>
    <row r="29" spans="1:5" ht="27.6" x14ac:dyDescent="0.3">
      <c r="A29" s="156" t="s">
        <v>240</v>
      </c>
      <c r="B29" s="186" t="s">
        <v>239</v>
      </c>
      <c r="C29" s="185">
        <v>26000</v>
      </c>
      <c r="D29" s="185">
        <v>0</v>
      </c>
      <c r="E29" s="185">
        <v>0</v>
      </c>
    </row>
    <row r="30" spans="1:5" ht="14.4" x14ac:dyDescent="0.3">
      <c r="A30" s="160" t="s">
        <v>230</v>
      </c>
      <c r="B30" s="190" t="s">
        <v>232</v>
      </c>
      <c r="C30" s="185">
        <v>8000</v>
      </c>
      <c r="D30" s="185">
        <v>0</v>
      </c>
      <c r="E30" s="185">
        <v>0</v>
      </c>
    </row>
    <row r="31" spans="1:5" ht="14.4" x14ac:dyDescent="0.3">
      <c r="A31" s="155" t="s">
        <v>100</v>
      </c>
      <c r="B31" s="183" t="s">
        <v>101</v>
      </c>
      <c r="C31" s="189">
        <f>C32</f>
        <v>636462.13</v>
      </c>
      <c r="D31" s="189">
        <f>D32</f>
        <v>350000</v>
      </c>
      <c r="E31" s="189">
        <f>E32</f>
        <v>300000</v>
      </c>
    </row>
    <row r="32" spans="1:5" ht="14.4" x14ac:dyDescent="0.3">
      <c r="A32" s="156" t="s">
        <v>102</v>
      </c>
      <c r="B32" s="184" t="s">
        <v>103</v>
      </c>
      <c r="C32" s="185">
        <v>636462.13</v>
      </c>
      <c r="D32" s="185">
        <v>350000</v>
      </c>
      <c r="E32" s="185">
        <v>300000</v>
      </c>
    </row>
    <row r="33" spans="1:5" ht="14.4" x14ac:dyDescent="0.3">
      <c r="A33" s="155" t="s">
        <v>241</v>
      </c>
      <c r="B33" s="183">
        <v>1000</v>
      </c>
      <c r="C33" s="189">
        <f>C34</f>
        <v>139200</v>
      </c>
      <c r="D33" s="189">
        <f>D34</f>
        <v>0</v>
      </c>
      <c r="E33" s="189">
        <f>E34</f>
        <v>0</v>
      </c>
    </row>
    <row r="34" spans="1:5" ht="14.4" x14ac:dyDescent="0.3">
      <c r="A34" s="156" t="s">
        <v>197</v>
      </c>
      <c r="B34" s="184">
        <v>1001</v>
      </c>
      <c r="C34" s="185">
        <v>139200</v>
      </c>
      <c r="D34" s="185">
        <v>0</v>
      </c>
      <c r="E34" s="185">
        <v>0</v>
      </c>
    </row>
    <row r="35" spans="1:5" ht="14.4" x14ac:dyDescent="0.3">
      <c r="A35" s="155" t="s">
        <v>104</v>
      </c>
      <c r="B35" s="183"/>
      <c r="C35" s="386">
        <f>C11+C18+C20+C23+C26+C31+C33+C28</f>
        <v>5729385.6699999999</v>
      </c>
      <c r="D35" s="291">
        <f>D11+D18+D20+D23+D26+D31+D33+D28</f>
        <v>4378338.3100000005</v>
      </c>
      <c r="E35" s="291">
        <f>E11+E18+E20+E23+E26+E31+E33+E28</f>
        <v>4124778.89</v>
      </c>
    </row>
    <row r="36" spans="1:5" ht="14.4" x14ac:dyDescent="0.3">
      <c r="A36" s="385"/>
      <c r="B36" s="384"/>
      <c r="C36" s="383"/>
      <c r="D36" s="383"/>
      <c r="E36" s="383"/>
    </row>
    <row r="37" spans="1:5" ht="14.4" x14ac:dyDescent="0.3">
      <c r="A37" s="385"/>
      <c r="B37" s="384"/>
      <c r="C37" s="383"/>
      <c r="D37" s="383"/>
      <c r="E37" s="383"/>
    </row>
    <row r="38" spans="1:5" ht="18" x14ac:dyDescent="0.35">
      <c r="A38" s="1" t="s">
        <v>189</v>
      </c>
      <c r="E38" s="3" t="s">
        <v>194</v>
      </c>
    </row>
  </sheetData>
  <mergeCells count="6">
    <mergeCell ref="A6:E6"/>
    <mergeCell ref="A7:E7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4"/>
  <sheetViews>
    <sheetView topLeftCell="A143" zoomScale="67" zoomScaleNormal="67" workbookViewId="0">
      <selection activeCell="E138" sqref="E138"/>
    </sheetView>
  </sheetViews>
  <sheetFormatPr defaultColWidth="9.109375" defaultRowHeight="15.6" x14ac:dyDescent="0.3"/>
  <cols>
    <col min="1" max="1" width="87.5546875" style="309" customWidth="1"/>
    <col min="2" max="2" width="21.6640625" style="309" customWidth="1"/>
    <col min="3" max="3" width="20.44140625" style="309" customWidth="1"/>
    <col min="4" max="4" width="14.44140625" style="19" customWidth="1"/>
    <col min="5" max="5" width="49" style="19" customWidth="1"/>
    <col min="6" max="6" width="27.44140625" style="19" hidden="1" customWidth="1"/>
    <col min="7" max="7" width="32.109375" style="310" hidden="1" customWidth="1"/>
    <col min="8" max="16384" width="9.109375" style="101"/>
  </cols>
  <sheetData>
    <row r="1" spans="1:9" ht="21" x14ac:dyDescent="0.4">
      <c r="A1" s="206"/>
      <c r="B1" s="206"/>
      <c r="C1" s="206"/>
      <c r="D1" s="344" t="s">
        <v>501</v>
      </c>
      <c r="E1" s="404" t="s">
        <v>683</v>
      </c>
      <c r="F1" s="290"/>
      <c r="G1" s="320"/>
    </row>
    <row r="2" spans="1:9" ht="21" x14ac:dyDescent="0.4">
      <c r="A2" s="458" t="s">
        <v>677</v>
      </c>
      <c r="B2" s="458"/>
      <c r="C2" s="458"/>
      <c r="D2" s="458"/>
      <c r="E2" s="458"/>
      <c r="F2" s="288"/>
      <c r="G2" s="288"/>
      <c r="H2" s="288"/>
      <c r="I2" s="288"/>
    </row>
    <row r="3" spans="1:9" ht="21" customHeight="1" x14ac:dyDescent="0.4">
      <c r="A3" s="459" t="s">
        <v>678</v>
      </c>
      <c r="B3" s="459"/>
      <c r="C3" s="459"/>
      <c r="D3" s="459"/>
      <c r="E3" s="459"/>
      <c r="F3" s="5"/>
      <c r="G3" s="320"/>
    </row>
    <row r="4" spans="1:9" ht="27.6" customHeight="1" x14ac:dyDescent="0.3">
      <c r="A4" s="460" t="s">
        <v>679</v>
      </c>
      <c r="B4" s="460"/>
      <c r="C4" s="460"/>
      <c r="D4" s="460"/>
      <c r="E4" s="460"/>
      <c r="F4" s="180"/>
      <c r="G4" s="320"/>
    </row>
    <row r="5" spans="1:9" ht="21.6" customHeight="1" x14ac:dyDescent="0.3">
      <c r="A5" s="461"/>
      <c r="B5" s="461"/>
      <c r="C5" s="461"/>
      <c r="D5" s="461"/>
      <c r="E5" s="461"/>
      <c r="F5" s="290"/>
      <c r="G5" s="320"/>
    </row>
    <row r="6" spans="1:9" ht="22.95" customHeight="1" x14ac:dyDescent="0.4">
      <c r="A6" s="463" t="s">
        <v>107</v>
      </c>
      <c r="B6" s="464"/>
      <c r="C6" s="464"/>
      <c r="D6" s="464"/>
      <c r="E6" s="464"/>
      <c r="F6" s="464"/>
      <c r="G6" s="464"/>
    </row>
    <row r="7" spans="1:9" ht="78.75" customHeight="1" x14ac:dyDescent="0.3">
      <c r="A7" s="463" t="s">
        <v>332</v>
      </c>
      <c r="B7" s="463"/>
      <c r="C7" s="463"/>
      <c r="D7" s="463"/>
      <c r="E7" s="463"/>
      <c r="F7" s="463"/>
      <c r="G7" s="463"/>
    </row>
    <row r="8" spans="1:9" ht="22.8" x14ac:dyDescent="0.3">
      <c r="A8" s="463" t="s">
        <v>680</v>
      </c>
      <c r="B8" s="463"/>
      <c r="C8" s="463"/>
      <c r="D8" s="463"/>
      <c r="E8" s="463"/>
      <c r="F8" s="463"/>
      <c r="G8" s="463"/>
    </row>
    <row r="9" spans="1:9" ht="26.25" customHeight="1" x14ac:dyDescent="0.4">
      <c r="A9" s="319"/>
      <c r="B9" s="316"/>
      <c r="C9" s="316"/>
      <c r="E9" s="238" t="s">
        <v>135</v>
      </c>
      <c r="G9" s="320"/>
    </row>
    <row r="10" spans="1:9" ht="15.6" hidden="1" customHeight="1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4"/>
      <c r="F10" s="104"/>
      <c r="G10" s="103" t="s">
        <v>135</v>
      </c>
    </row>
    <row r="11" spans="1:9" ht="35.25" customHeight="1" x14ac:dyDescent="0.3">
      <c r="A11" s="462" t="s">
        <v>74</v>
      </c>
      <c r="B11" s="462" t="s">
        <v>108</v>
      </c>
      <c r="C11" s="462" t="s">
        <v>109</v>
      </c>
      <c r="D11" s="462" t="s">
        <v>75</v>
      </c>
      <c r="E11" s="252" t="s">
        <v>681</v>
      </c>
      <c r="F11" s="246" t="s">
        <v>224</v>
      </c>
      <c r="G11" s="162" t="s">
        <v>231</v>
      </c>
    </row>
    <row r="12" spans="1:9" ht="22.95" hidden="1" customHeight="1" x14ac:dyDescent="0.3">
      <c r="A12" s="462"/>
      <c r="B12" s="462"/>
      <c r="C12" s="462"/>
      <c r="D12" s="462"/>
      <c r="E12" s="317"/>
      <c r="F12" s="247">
        <f>F13+F17+F15</f>
        <v>35100</v>
      </c>
      <c r="G12" s="163">
        <f>G13+G17+G15</f>
        <v>35100</v>
      </c>
    </row>
    <row r="13" spans="1:9" ht="31.5" customHeight="1" x14ac:dyDescent="0.4">
      <c r="A13" s="207">
        <v>1</v>
      </c>
      <c r="B13" s="207">
        <v>2</v>
      </c>
      <c r="C13" s="207">
        <v>3</v>
      </c>
      <c r="D13" s="207">
        <v>4</v>
      </c>
      <c r="E13" s="207">
        <v>5</v>
      </c>
      <c r="F13" s="248">
        <f>F14</f>
        <v>25400</v>
      </c>
      <c r="G13" s="164">
        <f>G14</f>
        <v>25400</v>
      </c>
    </row>
    <row r="14" spans="1:9" ht="73.95" customHeight="1" x14ac:dyDescent="0.4">
      <c r="A14" s="208" t="s">
        <v>333</v>
      </c>
      <c r="B14" s="207"/>
      <c r="C14" s="207"/>
      <c r="D14" s="207"/>
      <c r="E14" s="209">
        <f>E20+E21</f>
        <v>5236292.41</v>
      </c>
      <c r="F14" s="248">
        <v>25400</v>
      </c>
      <c r="G14" s="164">
        <v>25400</v>
      </c>
    </row>
    <row r="15" spans="1:9" ht="80.25" customHeight="1" x14ac:dyDescent="0.4">
      <c r="A15" s="210" t="s">
        <v>242</v>
      </c>
      <c r="B15" s="216">
        <v>7100000000</v>
      </c>
      <c r="C15" s="211"/>
      <c r="D15" s="211"/>
      <c r="E15" s="212">
        <v>309279</v>
      </c>
      <c r="F15" s="248">
        <f>F16</f>
        <v>7700</v>
      </c>
      <c r="G15" s="164">
        <f>G16</f>
        <v>7700</v>
      </c>
    </row>
    <row r="16" spans="1:9" ht="56.25" customHeight="1" x14ac:dyDescent="0.4">
      <c r="A16" s="210" t="s">
        <v>482</v>
      </c>
      <c r="B16" s="216">
        <v>7110000000</v>
      </c>
      <c r="C16" s="211"/>
      <c r="D16" s="211"/>
      <c r="E16" s="212">
        <v>309279</v>
      </c>
      <c r="F16" s="248">
        <v>7700</v>
      </c>
      <c r="G16" s="164">
        <v>7700</v>
      </c>
    </row>
    <row r="17" spans="1:7" ht="71.25" customHeight="1" x14ac:dyDescent="0.4">
      <c r="A17" s="210" t="s">
        <v>243</v>
      </c>
      <c r="B17" s="216">
        <v>7110100000</v>
      </c>
      <c r="C17" s="211"/>
      <c r="D17" s="211"/>
      <c r="E17" s="212">
        <v>309279</v>
      </c>
      <c r="F17" s="248">
        <v>2000</v>
      </c>
      <c r="G17" s="165">
        <v>2000</v>
      </c>
    </row>
    <row r="18" spans="1:7" ht="57.75" customHeight="1" x14ac:dyDescent="0.4">
      <c r="A18" s="210" t="s">
        <v>244</v>
      </c>
      <c r="B18" s="216" t="s">
        <v>245</v>
      </c>
      <c r="C18" s="211"/>
      <c r="D18" s="211"/>
      <c r="E18" s="212">
        <v>309279</v>
      </c>
      <c r="F18" s="248">
        <v>2000</v>
      </c>
      <c r="G18" s="165">
        <v>2000</v>
      </c>
    </row>
    <row r="19" spans="1:7" ht="84" customHeight="1" x14ac:dyDescent="0.4">
      <c r="A19" s="213" t="s">
        <v>246</v>
      </c>
      <c r="B19" s="253" t="s">
        <v>245</v>
      </c>
      <c r="C19" s="211"/>
      <c r="D19" s="211"/>
      <c r="E19" s="212">
        <v>309279</v>
      </c>
      <c r="F19" s="249">
        <f>F20</f>
        <v>3000</v>
      </c>
      <c r="G19" s="163">
        <f>G20</f>
        <v>3000</v>
      </c>
    </row>
    <row r="20" spans="1:7" ht="52.5" customHeight="1" x14ac:dyDescent="0.4">
      <c r="A20" s="213" t="s">
        <v>280</v>
      </c>
      <c r="B20" s="253" t="s">
        <v>245</v>
      </c>
      <c r="C20" s="214">
        <v>200</v>
      </c>
      <c r="D20" s="287" t="s">
        <v>95</v>
      </c>
      <c r="E20" s="215">
        <v>309279</v>
      </c>
      <c r="F20" s="224">
        <v>3000</v>
      </c>
      <c r="G20" s="164">
        <v>3000</v>
      </c>
    </row>
    <row r="21" spans="1:7" ht="35.4" customHeight="1" x14ac:dyDescent="0.4">
      <c r="A21" s="216" t="s">
        <v>250</v>
      </c>
      <c r="B21" s="220" t="s">
        <v>251</v>
      </c>
      <c r="C21" s="220"/>
      <c r="D21" s="220"/>
      <c r="E21" s="212">
        <f>E22+E46+E61+E65+E73+E81+E86+E91</f>
        <v>4927013.41</v>
      </c>
      <c r="F21" s="224">
        <v>54500</v>
      </c>
      <c r="G21" s="164">
        <v>52500</v>
      </c>
    </row>
    <row r="22" spans="1:7" ht="128.25" customHeight="1" x14ac:dyDescent="0.3">
      <c r="A22" s="317" t="s">
        <v>252</v>
      </c>
      <c r="B22" s="244" t="s">
        <v>253</v>
      </c>
      <c r="C22" s="244"/>
      <c r="D22" s="244"/>
      <c r="E22" s="245">
        <f>E23+E26+E29+E34+E38+E42</f>
        <v>4110775</v>
      </c>
      <c r="F22" s="224">
        <v>2000</v>
      </c>
      <c r="G22" s="164">
        <v>2000</v>
      </c>
    </row>
    <row r="23" spans="1:7" ht="96.75" customHeight="1" x14ac:dyDescent="0.3">
      <c r="A23" s="217" t="s">
        <v>254</v>
      </c>
      <c r="B23" s="218" t="s">
        <v>255</v>
      </c>
      <c r="C23" s="218"/>
      <c r="D23" s="218"/>
      <c r="E23" s="219">
        <f>E24</f>
        <v>962696</v>
      </c>
      <c r="F23" s="249">
        <f>F25+F27+F31+F51+F53+F28</f>
        <v>1218200</v>
      </c>
      <c r="G23" s="166">
        <f>G25+G27+G31+G51+G53+G28</f>
        <v>1219400</v>
      </c>
    </row>
    <row r="24" spans="1:7" ht="115.95" customHeight="1" x14ac:dyDescent="0.3">
      <c r="A24" s="217" t="s">
        <v>247</v>
      </c>
      <c r="B24" s="218" t="s">
        <v>255</v>
      </c>
      <c r="C24" s="218" t="s">
        <v>248</v>
      </c>
      <c r="D24" s="218"/>
      <c r="E24" s="219">
        <f>E25</f>
        <v>962696</v>
      </c>
      <c r="F24" s="224">
        <f>F25</f>
        <v>813100</v>
      </c>
      <c r="G24" s="164">
        <f>G25</f>
        <v>814100</v>
      </c>
    </row>
    <row r="25" spans="1:7" ht="22.8" x14ac:dyDescent="0.3">
      <c r="A25" s="217" t="s">
        <v>113</v>
      </c>
      <c r="B25" s="218" t="s">
        <v>255</v>
      </c>
      <c r="C25" s="218" t="s">
        <v>248</v>
      </c>
      <c r="D25" s="218" t="s">
        <v>79</v>
      </c>
      <c r="E25" s="219">
        <v>962696</v>
      </c>
      <c r="F25" s="224">
        <v>813100</v>
      </c>
      <c r="G25" s="164">
        <v>814100</v>
      </c>
    </row>
    <row r="26" spans="1:7" ht="34.5" customHeight="1" x14ac:dyDescent="0.3">
      <c r="A26" s="217" t="s">
        <v>254</v>
      </c>
      <c r="B26" s="218" t="s">
        <v>256</v>
      </c>
      <c r="C26" s="218"/>
      <c r="D26" s="218"/>
      <c r="E26" s="219">
        <f>E27</f>
        <v>2711079</v>
      </c>
      <c r="F26" s="224">
        <v>3000</v>
      </c>
      <c r="G26" s="164">
        <v>3000</v>
      </c>
    </row>
    <row r="27" spans="1:7" ht="67.5" customHeight="1" x14ac:dyDescent="0.3">
      <c r="A27" s="217" t="s">
        <v>247</v>
      </c>
      <c r="B27" s="218" t="s">
        <v>256</v>
      </c>
      <c r="C27" s="218" t="s">
        <v>248</v>
      </c>
      <c r="D27" s="218"/>
      <c r="E27" s="219">
        <f>E28</f>
        <v>2711079</v>
      </c>
      <c r="F27" s="224">
        <v>3000</v>
      </c>
      <c r="G27" s="164">
        <v>3000</v>
      </c>
    </row>
    <row r="28" spans="1:7" ht="49.95" customHeight="1" x14ac:dyDescent="0.3">
      <c r="A28" s="217" t="s">
        <v>257</v>
      </c>
      <c r="B28" s="218" t="s">
        <v>256</v>
      </c>
      <c r="C28" s="218" t="s">
        <v>248</v>
      </c>
      <c r="D28" s="218" t="s">
        <v>81</v>
      </c>
      <c r="E28" s="219">
        <v>2711079</v>
      </c>
      <c r="F28" s="224">
        <f>F29</f>
        <v>264700</v>
      </c>
      <c r="G28" s="164">
        <f>G29</f>
        <v>265700</v>
      </c>
    </row>
    <row r="29" spans="1:7" ht="39.6" customHeight="1" x14ac:dyDescent="0.3">
      <c r="A29" s="217" t="s">
        <v>258</v>
      </c>
      <c r="B29" s="218" t="s">
        <v>259</v>
      </c>
      <c r="C29" s="218"/>
      <c r="D29" s="218"/>
      <c r="E29" s="219">
        <f>E31+E33</f>
        <v>431000</v>
      </c>
      <c r="F29" s="224">
        <v>264700</v>
      </c>
      <c r="G29" s="164">
        <v>265700</v>
      </c>
    </row>
    <row r="30" spans="1:7" ht="22.8" x14ac:dyDescent="0.3">
      <c r="A30" s="254" t="s">
        <v>260</v>
      </c>
      <c r="B30" s="218" t="s">
        <v>259</v>
      </c>
      <c r="C30" s="218" t="s">
        <v>249</v>
      </c>
      <c r="D30" s="218"/>
      <c r="E30" s="219">
        <f>E31</f>
        <v>370000</v>
      </c>
      <c r="F30" s="224">
        <f>F31</f>
        <v>135400</v>
      </c>
      <c r="G30" s="164">
        <f>G31</f>
        <v>134600</v>
      </c>
    </row>
    <row r="31" spans="1:7" ht="22.8" x14ac:dyDescent="0.3">
      <c r="A31" s="217" t="s">
        <v>257</v>
      </c>
      <c r="B31" s="218" t="s">
        <v>259</v>
      </c>
      <c r="C31" s="218" t="s">
        <v>249</v>
      </c>
      <c r="D31" s="218" t="s">
        <v>81</v>
      </c>
      <c r="E31" s="219">
        <v>370000</v>
      </c>
      <c r="F31" s="224">
        <v>135400</v>
      </c>
      <c r="G31" s="164">
        <v>134600</v>
      </c>
    </row>
    <row r="32" spans="1:7" ht="62.4" customHeight="1" x14ac:dyDescent="0.3">
      <c r="A32" s="254" t="s">
        <v>261</v>
      </c>
      <c r="B32" s="218" t="s">
        <v>334</v>
      </c>
      <c r="C32" s="218" t="s">
        <v>262</v>
      </c>
      <c r="D32" s="218"/>
      <c r="E32" s="219">
        <f>E33</f>
        <v>61000</v>
      </c>
      <c r="F32" s="224">
        <f>F33</f>
        <v>1000</v>
      </c>
      <c r="G32" s="164">
        <f>G33</f>
        <v>1000</v>
      </c>
    </row>
    <row r="33" spans="1:7" ht="22.8" x14ac:dyDescent="0.3">
      <c r="A33" s="217" t="s">
        <v>257</v>
      </c>
      <c r="B33" s="218" t="s">
        <v>334</v>
      </c>
      <c r="C33" s="218" t="s">
        <v>262</v>
      </c>
      <c r="D33" s="218" t="s">
        <v>81</v>
      </c>
      <c r="E33" s="219">
        <v>61000</v>
      </c>
      <c r="F33" s="224">
        <v>1000</v>
      </c>
      <c r="G33" s="164">
        <v>1000</v>
      </c>
    </row>
    <row r="34" spans="1:7" ht="57.75" customHeight="1" x14ac:dyDescent="0.4">
      <c r="A34" s="225" t="s">
        <v>349</v>
      </c>
      <c r="B34" s="244" t="s">
        <v>350</v>
      </c>
      <c r="C34" s="244"/>
      <c r="D34" s="244"/>
      <c r="E34" s="245">
        <v>5000</v>
      </c>
      <c r="F34" s="224">
        <v>1000</v>
      </c>
      <c r="G34" s="164">
        <v>1000</v>
      </c>
    </row>
    <row r="35" spans="1:7" ht="91.2" x14ac:dyDescent="0.3">
      <c r="A35" s="210" t="s">
        <v>341</v>
      </c>
      <c r="B35" s="244" t="s">
        <v>351</v>
      </c>
      <c r="C35" s="244"/>
      <c r="D35" s="244"/>
      <c r="E35" s="245">
        <v>5000</v>
      </c>
      <c r="F35" s="224">
        <f>F36</f>
        <v>1000</v>
      </c>
      <c r="G35" s="164">
        <f>G36</f>
        <v>1000</v>
      </c>
    </row>
    <row r="36" spans="1:7" ht="53.4" customHeight="1" x14ac:dyDescent="0.3">
      <c r="A36" s="254" t="s">
        <v>260</v>
      </c>
      <c r="B36" s="244" t="s">
        <v>351</v>
      </c>
      <c r="C36" s="218" t="s">
        <v>249</v>
      </c>
      <c r="D36" s="218"/>
      <c r="E36" s="219">
        <v>5000</v>
      </c>
      <c r="F36" s="224">
        <v>1000</v>
      </c>
      <c r="G36" s="164">
        <v>1000</v>
      </c>
    </row>
    <row r="37" spans="1:7" ht="22.8" x14ac:dyDescent="0.3">
      <c r="A37" s="217" t="s">
        <v>214</v>
      </c>
      <c r="B37" s="244" t="s">
        <v>351</v>
      </c>
      <c r="C37" s="218" t="s">
        <v>249</v>
      </c>
      <c r="D37" s="218" t="s">
        <v>211</v>
      </c>
      <c r="E37" s="219">
        <v>5000</v>
      </c>
      <c r="F37" s="249">
        <v>90700</v>
      </c>
      <c r="G37" s="163">
        <v>90700</v>
      </c>
    </row>
    <row r="38" spans="1:7" ht="22.8" x14ac:dyDescent="0.4">
      <c r="A38" s="225" t="s">
        <v>352</v>
      </c>
      <c r="B38" s="244" t="s">
        <v>354</v>
      </c>
      <c r="C38" s="244"/>
      <c r="D38" s="244"/>
      <c r="E38" s="245">
        <f>E39</f>
        <v>0</v>
      </c>
      <c r="F38" s="224">
        <v>1000</v>
      </c>
      <c r="G38" s="164">
        <v>1000</v>
      </c>
    </row>
    <row r="39" spans="1:7" ht="68.400000000000006" x14ac:dyDescent="0.3">
      <c r="A39" s="227" t="s">
        <v>353</v>
      </c>
      <c r="B39" s="244" t="s">
        <v>355</v>
      </c>
      <c r="C39" s="244"/>
      <c r="D39" s="244"/>
      <c r="E39" s="245">
        <f>E40</f>
        <v>0</v>
      </c>
      <c r="F39" s="224">
        <f>F40</f>
        <v>1000</v>
      </c>
      <c r="G39" s="164">
        <f>G40</f>
        <v>1000</v>
      </c>
    </row>
    <row r="40" spans="1:7" ht="22.8" x14ac:dyDescent="0.3">
      <c r="A40" s="254" t="s">
        <v>260</v>
      </c>
      <c r="B40" s="244" t="s">
        <v>355</v>
      </c>
      <c r="C40" s="218" t="s">
        <v>356</v>
      </c>
      <c r="D40" s="218"/>
      <c r="E40" s="219">
        <f>E41</f>
        <v>0</v>
      </c>
      <c r="F40" s="224">
        <v>1000</v>
      </c>
      <c r="G40" s="164">
        <v>1000</v>
      </c>
    </row>
    <row r="41" spans="1:7" s="311" customFormat="1" ht="22.8" x14ac:dyDescent="0.3">
      <c r="A41" s="217" t="s">
        <v>197</v>
      </c>
      <c r="B41" s="244" t="s">
        <v>355</v>
      </c>
      <c r="C41" s="218" t="s">
        <v>356</v>
      </c>
      <c r="D41" s="218" t="s">
        <v>200</v>
      </c>
      <c r="E41" s="219">
        <v>0</v>
      </c>
      <c r="F41" s="249">
        <v>90700</v>
      </c>
      <c r="G41" s="163">
        <v>90700</v>
      </c>
    </row>
    <row r="42" spans="1:7" ht="71.25" customHeight="1" x14ac:dyDescent="0.3">
      <c r="A42" s="228" t="s">
        <v>357</v>
      </c>
      <c r="B42" s="244" t="s">
        <v>358</v>
      </c>
      <c r="C42" s="244"/>
      <c r="D42" s="244"/>
      <c r="E42" s="245">
        <v>1000</v>
      </c>
      <c r="F42" s="224">
        <v>1000</v>
      </c>
      <c r="G42" s="164">
        <v>1000</v>
      </c>
    </row>
    <row r="43" spans="1:7" ht="91.2" x14ac:dyDescent="0.3">
      <c r="A43" s="210" t="s">
        <v>341</v>
      </c>
      <c r="B43" s="244" t="s">
        <v>359</v>
      </c>
      <c r="C43" s="244"/>
      <c r="D43" s="244"/>
      <c r="E43" s="245">
        <v>1000</v>
      </c>
      <c r="F43" s="224">
        <f>F44</f>
        <v>1000</v>
      </c>
      <c r="G43" s="164">
        <f>G44</f>
        <v>1000</v>
      </c>
    </row>
    <row r="44" spans="1:7" ht="22.8" x14ac:dyDescent="0.3">
      <c r="A44" s="254" t="s">
        <v>260</v>
      </c>
      <c r="B44" s="244" t="s">
        <v>359</v>
      </c>
      <c r="C44" s="218" t="s">
        <v>249</v>
      </c>
      <c r="D44" s="218"/>
      <c r="E44" s="219">
        <v>1000</v>
      </c>
      <c r="F44" s="224">
        <v>1000</v>
      </c>
      <c r="G44" s="164">
        <v>1000</v>
      </c>
    </row>
    <row r="45" spans="1:7" s="159" customFormat="1" ht="45.6" x14ac:dyDescent="0.3">
      <c r="A45" s="229" t="s">
        <v>240</v>
      </c>
      <c r="B45" s="244" t="s">
        <v>359</v>
      </c>
      <c r="C45" s="218" t="s">
        <v>249</v>
      </c>
      <c r="D45" s="218" t="s">
        <v>239</v>
      </c>
      <c r="E45" s="219">
        <v>1000</v>
      </c>
      <c r="F45" s="249">
        <v>90700</v>
      </c>
      <c r="G45" s="163">
        <v>90700</v>
      </c>
    </row>
    <row r="46" spans="1:7" s="159" customFormat="1" ht="45.6" x14ac:dyDescent="0.3">
      <c r="A46" s="255" t="s">
        <v>263</v>
      </c>
      <c r="B46" s="244" t="s">
        <v>264</v>
      </c>
      <c r="C46" s="244"/>
      <c r="D46" s="244"/>
      <c r="E46" s="245">
        <f>E47+E51+E55+E59</f>
        <v>7000</v>
      </c>
      <c r="F46" s="224">
        <f>F51</f>
        <v>1000</v>
      </c>
      <c r="G46" s="164">
        <f>G51</f>
        <v>1000</v>
      </c>
    </row>
    <row r="47" spans="1:7" ht="71.25" customHeight="1" x14ac:dyDescent="0.3">
      <c r="A47" s="255" t="s">
        <v>336</v>
      </c>
      <c r="B47" s="244" t="s">
        <v>335</v>
      </c>
      <c r="C47" s="244"/>
      <c r="D47" s="244"/>
      <c r="E47" s="245">
        <v>3000</v>
      </c>
      <c r="F47" s="224">
        <v>1000</v>
      </c>
      <c r="G47" s="164">
        <v>1000</v>
      </c>
    </row>
    <row r="48" spans="1:7" ht="91.2" x14ac:dyDescent="0.3">
      <c r="A48" s="210" t="s">
        <v>341</v>
      </c>
      <c r="B48" s="244" t="s">
        <v>337</v>
      </c>
      <c r="C48" s="244"/>
      <c r="D48" s="244"/>
      <c r="E48" s="245">
        <v>3000</v>
      </c>
      <c r="F48" s="224">
        <f>F49</f>
        <v>1000</v>
      </c>
      <c r="G48" s="164">
        <f>G49</f>
        <v>1000</v>
      </c>
    </row>
    <row r="49" spans="1:7" ht="22.8" x14ac:dyDescent="0.3">
      <c r="A49" s="254" t="s">
        <v>260</v>
      </c>
      <c r="B49" s="218" t="s">
        <v>337</v>
      </c>
      <c r="C49" s="218" t="s">
        <v>249</v>
      </c>
      <c r="D49" s="218"/>
      <c r="E49" s="219">
        <v>3000</v>
      </c>
      <c r="F49" s="224">
        <v>1000</v>
      </c>
      <c r="G49" s="164">
        <v>1000</v>
      </c>
    </row>
    <row r="50" spans="1:7" s="159" customFormat="1" ht="68.400000000000006" x14ac:dyDescent="0.3">
      <c r="A50" s="217" t="s">
        <v>504</v>
      </c>
      <c r="B50" s="218" t="s">
        <v>337</v>
      </c>
      <c r="C50" s="218" t="s">
        <v>249</v>
      </c>
      <c r="D50" s="218" t="s">
        <v>91</v>
      </c>
      <c r="E50" s="219">
        <v>3000</v>
      </c>
      <c r="F50" s="249">
        <v>90700</v>
      </c>
      <c r="G50" s="163">
        <v>90700</v>
      </c>
    </row>
    <row r="51" spans="1:7" ht="79.2" customHeight="1" x14ac:dyDescent="0.3">
      <c r="A51" s="255" t="s">
        <v>265</v>
      </c>
      <c r="B51" s="244" t="s">
        <v>266</v>
      </c>
      <c r="C51" s="244"/>
      <c r="D51" s="244"/>
      <c r="E51" s="245">
        <f>E52</f>
        <v>1000</v>
      </c>
      <c r="F51" s="224">
        <v>1000</v>
      </c>
      <c r="G51" s="164">
        <v>1000</v>
      </c>
    </row>
    <row r="52" spans="1:7" ht="91.2" x14ac:dyDescent="0.3">
      <c r="A52" s="210" t="s">
        <v>341</v>
      </c>
      <c r="B52" s="244" t="s">
        <v>267</v>
      </c>
      <c r="C52" s="244"/>
      <c r="D52" s="244"/>
      <c r="E52" s="245">
        <f>E53</f>
        <v>1000</v>
      </c>
      <c r="F52" s="224">
        <f>F53</f>
        <v>1000</v>
      </c>
      <c r="G52" s="164">
        <f>G53</f>
        <v>1000</v>
      </c>
    </row>
    <row r="53" spans="1:7" ht="22.8" x14ac:dyDescent="0.3">
      <c r="A53" s="254" t="s">
        <v>260</v>
      </c>
      <c r="B53" s="218" t="s">
        <v>267</v>
      </c>
      <c r="C53" s="218" t="s">
        <v>249</v>
      </c>
      <c r="D53" s="218"/>
      <c r="E53" s="219">
        <f>E54</f>
        <v>1000</v>
      </c>
      <c r="F53" s="224">
        <v>1000</v>
      </c>
      <c r="G53" s="164">
        <v>1000</v>
      </c>
    </row>
    <row r="54" spans="1:7" s="159" customFormat="1" ht="22.8" x14ac:dyDescent="0.3">
      <c r="A54" s="217" t="s">
        <v>488</v>
      </c>
      <c r="B54" s="218" t="s">
        <v>267</v>
      </c>
      <c r="C54" s="218" t="s">
        <v>249</v>
      </c>
      <c r="D54" s="218" t="s">
        <v>89</v>
      </c>
      <c r="E54" s="219">
        <v>1000</v>
      </c>
      <c r="F54" s="249">
        <v>90700</v>
      </c>
      <c r="G54" s="163">
        <v>90700</v>
      </c>
    </row>
    <row r="55" spans="1:7" ht="22.8" x14ac:dyDescent="0.3">
      <c r="A55" s="256" t="s">
        <v>268</v>
      </c>
      <c r="B55" s="244" t="s">
        <v>269</v>
      </c>
      <c r="C55" s="244"/>
      <c r="D55" s="244"/>
      <c r="E55" s="245">
        <v>2000</v>
      </c>
      <c r="F55" s="249">
        <v>0</v>
      </c>
      <c r="G55" s="163">
        <v>0</v>
      </c>
    </row>
    <row r="56" spans="1:7" ht="71.25" customHeight="1" x14ac:dyDescent="0.3">
      <c r="A56" s="317" t="s">
        <v>536</v>
      </c>
      <c r="B56" s="244" t="s">
        <v>399</v>
      </c>
      <c r="C56" s="244"/>
      <c r="D56" s="244"/>
      <c r="E56" s="245">
        <v>2000</v>
      </c>
      <c r="F56" s="249" t="e">
        <f>F57+#REF!+#REF!+#REF!</f>
        <v>#REF!</v>
      </c>
      <c r="G56" s="166" t="e">
        <f>G57+#REF!+#REF!+#REF!</f>
        <v>#REF!</v>
      </c>
    </row>
    <row r="57" spans="1:7" ht="114" x14ac:dyDescent="0.3">
      <c r="A57" s="213" t="s">
        <v>537</v>
      </c>
      <c r="B57" s="218" t="s">
        <v>271</v>
      </c>
      <c r="C57" s="218" t="s">
        <v>248</v>
      </c>
      <c r="D57" s="218"/>
      <c r="E57" s="219">
        <v>2000</v>
      </c>
      <c r="F57" s="224">
        <f>F58</f>
        <v>120000</v>
      </c>
      <c r="G57" s="164">
        <f>G58</f>
        <v>128000</v>
      </c>
    </row>
    <row r="58" spans="1:7" ht="45.6" x14ac:dyDescent="0.3">
      <c r="A58" s="217" t="s">
        <v>246</v>
      </c>
      <c r="B58" s="218" t="s">
        <v>271</v>
      </c>
      <c r="C58" s="218" t="s">
        <v>249</v>
      </c>
      <c r="D58" s="218" t="s">
        <v>91</v>
      </c>
      <c r="E58" s="219">
        <v>2000</v>
      </c>
      <c r="F58" s="224">
        <v>120000</v>
      </c>
      <c r="G58" s="164">
        <v>128000</v>
      </c>
    </row>
    <row r="59" spans="1:7" ht="45.6" x14ac:dyDescent="0.3">
      <c r="A59" s="255" t="s">
        <v>340</v>
      </c>
      <c r="B59" s="244" t="s">
        <v>338</v>
      </c>
      <c r="C59" s="244"/>
      <c r="D59" s="244"/>
      <c r="E59" s="245">
        <v>1000</v>
      </c>
      <c r="F59" s="224">
        <v>1000</v>
      </c>
      <c r="G59" s="164">
        <v>1000</v>
      </c>
    </row>
    <row r="60" spans="1:7" ht="91.2" x14ac:dyDescent="0.3">
      <c r="A60" s="213" t="s">
        <v>341</v>
      </c>
      <c r="B60" s="218" t="s">
        <v>339</v>
      </c>
      <c r="C60" s="218" t="s">
        <v>249</v>
      </c>
      <c r="D60" s="218" t="s">
        <v>95</v>
      </c>
      <c r="E60" s="219">
        <v>1000</v>
      </c>
      <c r="F60" s="224" t="e">
        <f>#REF!</f>
        <v>#REF!</v>
      </c>
      <c r="G60" s="164" t="e">
        <f>#REF!</f>
        <v>#REF!</v>
      </c>
    </row>
    <row r="61" spans="1:7" s="159" customFormat="1" ht="45.6" x14ac:dyDescent="0.3">
      <c r="A61" s="256" t="s">
        <v>275</v>
      </c>
      <c r="B61" s="244" t="s">
        <v>276</v>
      </c>
      <c r="C61" s="244"/>
      <c r="D61" s="244"/>
      <c r="E61" s="245">
        <f>E62</f>
        <v>176238.41</v>
      </c>
      <c r="F61" s="224"/>
      <c r="G61" s="164"/>
    </row>
    <row r="62" spans="1:7" ht="48.75" customHeight="1" x14ac:dyDescent="0.3">
      <c r="A62" s="256" t="s">
        <v>277</v>
      </c>
      <c r="B62" s="244" t="s">
        <v>278</v>
      </c>
      <c r="C62" s="244"/>
      <c r="D62" s="244"/>
      <c r="E62" s="245">
        <f>E64</f>
        <v>176238.41</v>
      </c>
      <c r="F62" s="249">
        <f>F64+F80+F77</f>
        <v>80180</v>
      </c>
      <c r="G62" s="166">
        <f>G64+G80+G77</f>
        <v>80200</v>
      </c>
    </row>
    <row r="63" spans="1:7" ht="91.2" x14ac:dyDescent="0.3">
      <c r="A63" s="210" t="s">
        <v>341</v>
      </c>
      <c r="B63" s="244" t="s">
        <v>279</v>
      </c>
      <c r="C63" s="244"/>
      <c r="D63" s="244"/>
      <c r="E63" s="245">
        <f>E64</f>
        <v>176238.41</v>
      </c>
      <c r="F63" s="224">
        <f>F64+F77+F80</f>
        <v>80180</v>
      </c>
      <c r="G63" s="164">
        <v>80200</v>
      </c>
    </row>
    <row r="64" spans="1:7" ht="56.4" customHeight="1" x14ac:dyDescent="0.3">
      <c r="A64" s="254" t="s">
        <v>260</v>
      </c>
      <c r="B64" s="218" t="s">
        <v>279</v>
      </c>
      <c r="C64" s="218" t="s">
        <v>249</v>
      </c>
      <c r="D64" s="218" t="s">
        <v>95</v>
      </c>
      <c r="E64" s="219">
        <v>176238.41</v>
      </c>
      <c r="F64" s="224">
        <v>60000</v>
      </c>
      <c r="G64" s="164">
        <v>60000</v>
      </c>
    </row>
    <row r="65" spans="1:7" ht="48.6" customHeight="1" x14ac:dyDescent="0.3">
      <c r="A65" s="317" t="s">
        <v>538</v>
      </c>
      <c r="B65" s="244" t="s">
        <v>406</v>
      </c>
      <c r="C65" s="244"/>
      <c r="D65" s="244"/>
      <c r="E65" s="245">
        <v>0</v>
      </c>
      <c r="F65" s="224"/>
      <c r="G65" s="164"/>
    </row>
    <row r="66" spans="1:7" ht="45" hidden="1" customHeight="1" x14ac:dyDescent="0.3">
      <c r="A66" s="210" t="s">
        <v>341</v>
      </c>
      <c r="B66" s="244" t="s">
        <v>281</v>
      </c>
      <c r="C66" s="244"/>
      <c r="D66" s="244"/>
      <c r="E66" s="245">
        <f>E67</f>
        <v>100000</v>
      </c>
      <c r="F66" s="224"/>
      <c r="G66" s="164"/>
    </row>
    <row r="67" spans="1:7" ht="90" hidden="1" customHeight="1" x14ac:dyDescent="0.3">
      <c r="A67" s="254" t="s">
        <v>260</v>
      </c>
      <c r="B67" s="218" t="s">
        <v>281</v>
      </c>
      <c r="C67" s="218" t="s">
        <v>249</v>
      </c>
      <c r="D67" s="218"/>
      <c r="E67" s="219">
        <f>E68</f>
        <v>100000</v>
      </c>
      <c r="F67" s="247"/>
      <c r="G67" s="167"/>
    </row>
    <row r="68" spans="1:7" ht="46.5" hidden="1" customHeight="1" x14ac:dyDescent="0.3">
      <c r="A68" s="217" t="s">
        <v>280</v>
      </c>
      <c r="B68" s="218" t="s">
        <v>281</v>
      </c>
      <c r="C68" s="218" t="s">
        <v>249</v>
      </c>
      <c r="D68" s="218" t="s">
        <v>95</v>
      </c>
      <c r="E68" s="219">
        <v>100000</v>
      </c>
      <c r="F68" s="224"/>
      <c r="G68" s="164"/>
    </row>
    <row r="69" spans="1:7" ht="46.5" hidden="1" customHeight="1" x14ac:dyDescent="0.3">
      <c r="A69" s="256" t="s">
        <v>282</v>
      </c>
      <c r="B69" s="244" t="s">
        <v>283</v>
      </c>
      <c r="C69" s="244"/>
      <c r="D69" s="244"/>
      <c r="E69" s="245" t="e">
        <f>#REF!</f>
        <v>#REF!</v>
      </c>
      <c r="F69" s="224"/>
      <c r="G69" s="164"/>
    </row>
    <row r="70" spans="1:7" ht="91.95" customHeight="1" x14ac:dyDescent="0.3">
      <c r="A70" s="213" t="s">
        <v>341</v>
      </c>
      <c r="B70" s="218" t="s">
        <v>281</v>
      </c>
      <c r="C70" s="218"/>
      <c r="D70" s="218"/>
      <c r="E70" s="219">
        <v>0</v>
      </c>
      <c r="F70" s="224" t="e">
        <f>F71+#REF!+F87</f>
        <v>#REF!</v>
      </c>
      <c r="G70" s="164">
        <v>80200</v>
      </c>
    </row>
    <row r="71" spans="1:7" ht="46.5" customHeight="1" x14ac:dyDescent="0.3">
      <c r="A71" s="254" t="s">
        <v>260</v>
      </c>
      <c r="B71" s="218" t="s">
        <v>281</v>
      </c>
      <c r="C71" s="218" t="s">
        <v>249</v>
      </c>
      <c r="D71" s="218"/>
      <c r="E71" s="219">
        <v>0</v>
      </c>
      <c r="F71" s="224">
        <v>60000</v>
      </c>
      <c r="G71" s="164">
        <v>60000</v>
      </c>
    </row>
    <row r="72" spans="1:7" ht="38.25" customHeight="1" x14ac:dyDescent="0.3">
      <c r="A72" s="217" t="s">
        <v>280</v>
      </c>
      <c r="B72" s="218" t="s">
        <v>281</v>
      </c>
      <c r="C72" s="218" t="s">
        <v>249</v>
      </c>
      <c r="D72" s="218" t="s">
        <v>95</v>
      </c>
      <c r="E72" s="219">
        <v>0</v>
      </c>
      <c r="F72" s="224"/>
      <c r="G72" s="164"/>
    </row>
    <row r="73" spans="1:7" ht="52.95" customHeight="1" x14ac:dyDescent="0.3">
      <c r="A73" s="256" t="s">
        <v>544</v>
      </c>
      <c r="B73" s="244" t="s">
        <v>456</v>
      </c>
      <c r="C73" s="244"/>
      <c r="D73" s="244"/>
      <c r="E73" s="245">
        <v>0</v>
      </c>
      <c r="F73" s="224"/>
      <c r="G73" s="164"/>
    </row>
    <row r="74" spans="1:7" ht="100.2" customHeight="1" x14ac:dyDescent="0.3">
      <c r="A74" s="213" t="s">
        <v>341</v>
      </c>
      <c r="B74" s="218" t="s">
        <v>284</v>
      </c>
      <c r="C74" s="218"/>
      <c r="D74" s="218"/>
      <c r="E74" s="219">
        <f>E75</f>
        <v>0</v>
      </c>
      <c r="F74" s="249"/>
      <c r="G74" s="163"/>
    </row>
    <row r="75" spans="1:7" ht="42.6" customHeight="1" x14ac:dyDescent="0.3">
      <c r="A75" s="254" t="s">
        <v>260</v>
      </c>
      <c r="B75" s="218" t="s">
        <v>284</v>
      </c>
      <c r="C75" s="218" t="s">
        <v>249</v>
      </c>
      <c r="D75" s="218"/>
      <c r="E75" s="219">
        <f>E76</f>
        <v>0</v>
      </c>
      <c r="F75" s="224"/>
      <c r="G75" s="164"/>
    </row>
    <row r="76" spans="1:7" ht="52.5" customHeight="1" x14ac:dyDescent="0.3">
      <c r="A76" s="217" t="s">
        <v>280</v>
      </c>
      <c r="B76" s="218" t="s">
        <v>342</v>
      </c>
      <c r="C76" s="218" t="s">
        <v>249</v>
      </c>
      <c r="D76" s="218" t="s">
        <v>95</v>
      </c>
      <c r="E76" s="219">
        <v>0</v>
      </c>
      <c r="F76" s="224"/>
      <c r="G76" s="164"/>
    </row>
    <row r="77" spans="1:7" ht="45" hidden="1" customHeight="1" x14ac:dyDescent="0.3">
      <c r="A77" s="256" t="s">
        <v>285</v>
      </c>
      <c r="B77" s="244" t="s">
        <v>286</v>
      </c>
      <c r="C77" s="244"/>
      <c r="D77" s="244"/>
      <c r="E77" s="245">
        <f>E79</f>
        <v>0</v>
      </c>
      <c r="F77" s="224">
        <f>F78</f>
        <v>18180</v>
      </c>
      <c r="G77" s="164">
        <f>G78</f>
        <v>18200</v>
      </c>
    </row>
    <row r="78" spans="1:7" ht="90" hidden="1" customHeight="1" x14ac:dyDescent="0.3">
      <c r="A78" s="210" t="s">
        <v>341</v>
      </c>
      <c r="B78" s="244" t="s">
        <v>287</v>
      </c>
      <c r="C78" s="244"/>
      <c r="D78" s="244"/>
      <c r="E78" s="245">
        <f>E79</f>
        <v>0</v>
      </c>
      <c r="F78" s="224">
        <v>18180</v>
      </c>
      <c r="G78" s="164">
        <v>18200</v>
      </c>
    </row>
    <row r="79" spans="1:7" ht="46.5" hidden="1" customHeight="1" x14ac:dyDescent="0.3">
      <c r="A79" s="254" t="s">
        <v>260</v>
      </c>
      <c r="B79" s="218" t="s">
        <v>287</v>
      </c>
      <c r="C79" s="218" t="s">
        <v>249</v>
      </c>
      <c r="D79" s="218"/>
      <c r="E79" s="219">
        <f>E80</f>
        <v>0</v>
      </c>
      <c r="F79" s="224">
        <v>78200</v>
      </c>
      <c r="G79" s="164">
        <v>78200</v>
      </c>
    </row>
    <row r="80" spans="1:7" ht="23.25" hidden="1" customHeight="1" x14ac:dyDescent="0.3">
      <c r="A80" s="217" t="s">
        <v>280</v>
      </c>
      <c r="B80" s="218" t="s">
        <v>287</v>
      </c>
      <c r="C80" s="218" t="s">
        <v>249</v>
      </c>
      <c r="D80" s="218" t="s">
        <v>95</v>
      </c>
      <c r="E80" s="219"/>
      <c r="F80" s="224">
        <v>2000</v>
      </c>
      <c r="G80" s="164">
        <v>2000</v>
      </c>
    </row>
    <row r="81" spans="1:7" ht="61.2" customHeight="1" x14ac:dyDescent="0.3">
      <c r="A81" s="256" t="s">
        <v>288</v>
      </c>
      <c r="B81" s="244" t="s">
        <v>289</v>
      </c>
      <c r="C81" s="244"/>
      <c r="D81" s="244"/>
      <c r="E81" s="245">
        <f>E82</f>
        <v>1000</v>
      </c>
      <c r="F81" s="249" t="e">
        <f>#REF!</f>
        <v>#REF!</v>
      </c>
      <c r="G81" s="163" t="e">
        <f>#REF!</f>
        <v>#REF!</v>
      </c>
    </row>
    <row r="82" spans="1:7" ht="51.6" customHeight="1" x14ac:dyDescent="0.4">
      <c r="A82" s="257" t="s">
        <v>539</v>
      </c>
      <c r="B82" s="244" t="s">
        <v>343</v>
      </c>
      <c r="C82" s="244"/>
      <c r="D82" s="244"/>
      <c r="E82" s="245">
        <f>E83</f>
        <v>1000</v>
      </c>
      <c r="F82" s="249"/>
      <c r="G82" s="163"/>
    </row>
    <row r="83" spans="1:7" ht="91.2" x14ac:dyDescent="0.3">
      <c r="A83" s="210" t="s">
        <v>341</v>
      </c>
      <c r="B83" s="244" t="s">
        <v>485</v>
      </c>
      <c r="C83" s="244"/>
      <c r="D83" s="244"/>
      <c r="E83" s="245">
        <f>E84</f>
        <v>1000</v>
      </c>
      <c r="F83" s="224">
        <v>20000</v>
      </c>
      <c r="G83" s="164">
        <v>20000</v>
      </c>
    </row>
    <row r="84" spans="1:7" ht="45" hidden="1" customHeight="1" x14ac:dyDescent="0.3">
      <c r="A84" s="254" t="s">
        <v>260</v>
      </c>
      <c r="B84" s="218" t="s">
        <v>485</v>
      </c>
      <c r="C84" s="218" t="s">
        <v>249</v>
      </c>
      <c r="D84" s="218"/>
      <c r="E84" s="219">
        <f>E85</f>
        <v>1000</v>
      </c>
      <c r="F84" s="249" t="e">
        <f>F85+#REF!</f>
        <v>#REF!</v>
      </c>
      <c r="G84" s="163" t="e">
        <f>G85+#REF!</f>
        <v>#REF!</v>
      </c>
    </row>
    <row r="85" spans="1:7" ht="45.6" x14ac:dyDescent="0.3">
      <c r="A85" s="217" t="s">
        <v>246</v>
      </c>
      <c r="B85" s="218" t="s">
        <v>485</v>
      </c>
      <c r="C85" s="218" t="s">
        <v>249</v>
      </c>
      <c r="D85" s="218" t="s">
        <v>236</v>
      </c>
      <c r="E85" s="219">
        <v>1000</v>
      </c>
      <c r="F85" s="249">
        <v>4000</v>
      </c>
      <c r="G85" s="163">
        <v>4000</v>
      </c>
    </row>
    <row r="86" spans="1:7" ht="77.400000000000006" customHeight="1" x14ac:dyDescent="0.3">
      <c r="A86" s="317" t="s">
        <v>413</v>
      </c>
      <c r="B86" s="244" t="s">
        <v>290</v>
      </c>
      <c r="C86" s="244"/>
      <c r="D86" s="244"/>
      <c r="E86" s="245">
        <f>E87</f>
        <v>2000</v>
      </c>
      <c r="F86" s="249">
        <v>4000</v>
      </c>
      <c r="G86" s="163">
        <v>4000</v>
      </c>
    </row>
    <row r="87" spans="1:7" ht="55.2" customHeight="1" x14ac:dyDescent="0.3">
      <c r="A87" s="317" t="s">
        <v>345</v>
      </c>
      <c r="B87" s="244" t="s">
        <v>295</v>
      </c>
      <c r="C87" s="244"/>
      <c r="D87" s="244"/>
      <c r="E87" s="245">
        <v>2000</v>
      </c>
      <c r="F87" s="224">
        <f t="shared" ref="F87:G87" si="0">F88</f>
        <v>0</v>
      </c>
      <c r="G87" s="164">
        <f t="shared" si="0"/>
        <v>0</v>
      </c>
    </row>
    <row r="88" spans="1:7" ht="91.2" customHeight="1" x14ac:dyDescent="0.3">
      <c r="A88" s="210" t="s">
        <v>341</v>
      </c>
      <c r="B88" s="244" t="s">
        <v>344</v>
      </c>
      <c r="C88" s="244" t="s">
        <v>249</v>
      </c>
      <c r="D88" s="244"/>
      <c r="E88" s="245">
        <v>2000</v>
      </c>
      <c r="F88" s="224"/>
      <c r="G88" s="164"/>
    </row>
    <row r="89" spans="1:7" ht="22.8" x14ac:dyDescent="0.3">
      <c r="A89" s="254" t="s">
        <v>260</v>
      </c>
      <c r="B89" s="218" t="s">
        <v>344</v>
      </c>
      <c r="C89" s="218" t="s">
        <v>249</v>
      </c>
      <c r="D89" s="218"/>
      <c r="E89" s="219">
        <v>2000</v>
      </c>
      <c r="F89" s="224"/>
      <c r="G89" s="164"/>
    </row>
    <row r="90" spans="1:7" ht="22.8" x14ac:dyDescent="0.3">
      <c r="A90" s="217" t="s">
        <v>105</v>
      </c>
      <c r="B90" s="218" t="s">
        <v>344</v>
      </c>
      <c r="C90" s="218" t="s">
        <v>249</v>
      </c>
      <c r="D90" s="218" t="s">
        <v>106</v>
      </c>
      <c r="E90" s="219">
        <v>2000</v>
      </c>
      <c r="F90" s="224"/>
      <c r="G90" s="164"/>
    </row>
    <row r="91" spans="1:7" ht="45.6" x14ac:dyDescent="0.3">
      <c r="A91" s="317" t="s">
        <v>296</v>
      </c>
      <c r="B91" s="244" t="s">
        <v>297</v>
      </c>
      <c r="C91" s="244"/>
      <c r="D91" s="244"/>
      <c r="E91" s="245">
        <f>E92+E101+E114+E121</f>
        <v>630000</v>
      </c>
      <c r="F91" s="249">
        <v>1000</v>
      </c>
      <c r="G91" s="163">
        <v>1000</v>
      </c>
    </row>
    <row r="92" spans="1:7" ht="32.4" customHeight="1" x14ac:dyDescent="0.3">
      <c r="A92" s="255" t="s">
        <v>298</v>
      </c>
      <c r="B92" s="244" t="s">
        <v>299</v>
      </c>
      <c r="C92" s="244"/>
      <c r="D92" s="244"/>
      <c r="E92" s="245">
        <f>E94+E98</f>
        <v>2000</v>
      </c>
      <c r="F92" s="224"/>
      <c r="G92" s="164"/>
    </row>
    <row r="93" spans="1:7" ht="94.95" customHeight="1" x14ac:dyDescent="0.3">
      <c r="A93" s="255" t="s">
        <v>540</v>
      </c>
      <c r="B93" s="244" t="s">
        <v>430</v>
      </c>
      <c r="C93" s="244"/>
      <c r="D93" s="244"/>
      <c r="E93" s="245">
        <v>1000</v>
      </c>
      <c r="F93" s="224"/>
      <c r="G93" s="164"/>
    </row>
    <row r="94" spans="1:7" ht="91.2" x14ac:dyDescent="0.3">
      <c r="A94" s="213" t="s">
        <v>341</v>
      </c>
      <c r="B94" s="218" t="s">
        <v>300</v>
      </c>
      <c r="C94" s="218"/>
      <c r="D94" s="218"/>
      <c r="E94" s="219">
        <f>E95</f>
        <v>1000</v>
      </c>
      <c r="F94" s="249"/>
      <c r="G94" s="163"/>
    </row>
    <row r="95" spans="1:7" ht="22.8" x14ac:dyDescent="0.3">
      <c r="A95" s="254" t="s">
        <v>260</v>
      </c>
      <c r="B95" s="218" t="s">
        <v>300</v>
      </c>
      <c r="C95" s="218" t="s">
        <v>249</v>
      </c>
      <c r="D95" s="218"/>
      <c r="E95" s="219">
        <f>E96</f>
        <v>1000</v>
      </c>
      <c r="F95" s="249" t="e">
        <f>#REF!</f>
        <v>#REF!</v>
      </c>
      <c r="G95" s="163" t="e">
        <f>#REF!</f>
        <v>#REF!</v>
      </c>
    </row>
    <row r="96" spans="1:7" ht="22.8" x14ac:dyDescent="0.3">
      <c r="A96" s="217" t="s">
        <v>230</v>
      </c>
      <c r="B96" s="218" t="s">
        <v>300</v>
      </c>
      <c r="C96" s="218" t="s">
        <v>249</v>
      </c>
      <c r="D96" s="218" t="s">
        <v>232</v>
      </c>
      <c r="E96" s="219">
        <v>1000</v>
      </c>
      <c r="F96" s="250">
        <f>F98</f>
        <v>45000</v>
      </c>
      <c r="G96" s="168">
        <f>G98</f>
        <v>45000</v>
      </c>
    </row>
    <row r="97" spans="1:7" ht="68.400000000000006" x14ac:dyDescent="0.3">
      <c r="A97" s="317" t="s">
        <v>541</v>
      </c>
      <c r="B97" s="244" t="s">
        <v>431</v>
      </c>
      <c r="C97" s="244"/>
      <c r="D97" s="244"/>
      <c r="E97" s="245">
        <v>1000</v>
      </c>
      <c r="F97" s="250"/>
      <c r="G97" s="168"/>
    </row>
    <row r="98" spans="1:7" ht="91.2" x14ac:dyDescent="0.3">
      <c r="A98" s="213" t="s">
        <v>341</v>
      </c>
      <c r="B98" s="218" t="s">
        <v>301</v>
      </c>
      <c r="C98" s="218"/>
      <c r="D98" s="218"/>
      <c r="E98" s="219">
        <f>E99</f>
        <v>1000</v>
      </c>
      <c r="F98" s="251">
        <v>45000</v>
      </c>
      <c r="G98" s="169">
        <v>45000</v>
      </c>
    </row>
    <row r="99" spans="1:7" ht="22.8" x14ac:dyDescent="0.3">
      <c r="A99" s="254" t="s">
        <v>260</v>
      </c>
      <c r="B99" s="218" t="s">
        <v>301</v>
      </c>
      <c r="C99" s="218" t="s">
        <v>249</v>
      </c>
      <c r="D99" s="218"/>
      <c r="E99" s="219">
        <f>E100</f>
        <v>1000</v>
      </c>
      <c r="F99" s="251">
        <v>45000</v>
      </c>
      <c r="G99" s="169">
        <v>45000</v>
      </c>
    </row>
    <row r="100" spans="1:7" ht="22.8" x14ac:dyDescent="0.3">
      <c r="A100" s="217" t="s">
        <v>360</v>
      </c>
      <c r="B100" s="218" t="s">
        <v>301</v>
      </c>
      <c r="C100" s="218" t="s">
        <v>249</v>
      </c>
      <c r="D100" s="218" t="s">
        <v>232</v>
      </c>
      <c r="E100" s="219">
        <v>1000</v>
      </c>
      <c r="F100" s="249">
        <f>F101</f>
        <v>600</v>
      </c>
      <c r="G100" s="163">
        <f>G101</f>
        <v>600</v>
      </c>
    </row>
    <row r="101" spans="1:7" s="159" customFormat="1" ht="45.6" x14ac:dyDescent="0.3">
      <c r="A101" s="255" t="s">
        <v>302</v>
      </c>
      <c r="B101" s="244" t="s">
        <v>303</v>
      </c>
      <c r="C101" s="244"/>
      <c r="D101" s="244"/>
      <c r="E101" s="245">
        <f>E102+E110</f>
        <v>341000</v>
      </c>
      <c r="F101" s="224">
        <v>600</v>
      </c>
      <c r="G101" s="164">
        <v>600</v>
      </c>
    </row>
    <row r="102" spans="1:7" ht="30.6" customHeight="1" x14ac:dyDescent="0.3">
      <c r="A102" s="230" t="s">
        <v>542</v>
      </c>
      <c r="B102" s="218" t="s">
        <v>433</v>
      </c>
      <c r="C102" s="218"/>
      <c r="D102" s="218"/>
      <c r="E102" s="219">
        <f>E103+E105</f>
        <v>340000</v>
      </c>
      <c r="F102" s="224">
        <v>600</v>
      </c>
      <c r="G102" s="164">
        <v>600</v>
      </c>
    </row>
    <row r="103" spans="1:7" ht="114" x14ac:dyDescent="0.3">
      <c r="A103" s="217" t="s">
        <v>247</v>
      </c>
      <c r="B103" s="218" t="s">
        <v>304</v>
      </c>
      <c r="C103" s="218" t="s">
        <v>248</v>
      </c>
      <c r="D103" s="218"/>
      <c r="E103" s="219">
        <f>E104</f>
        <v>336000</v>
      </c>
      <c r="F103" s="249" t="e">
        <f>F12+F19+#REF!+F23+F56+F62+F81+F84+#REF!+#REF!+#REF!+#REF!+F94+F96+F100+F55+F54+#REF!+#REF!</f>
        <v>#REF!</v>
      </c>
      <c r="G103" s="166" t="e">
        <f>G12+G19+#REF!+G23+G56+G62+G81+G84+#REF!+#REF!+#REF!+#REF!+G94+G96+G100+G55+G54+#REF!+#REF!</f>
        <v>#REF!</v>
      </c>
    </row>
    <row r="104" spans="1:7" s="159" customFormat="1" ht="22.8" x14ac:dyDescent="0.3">
      <c r="A104" s="217" t="s">
        <v>361</v>
      </c>
      <c r="B104" s="218" t="s">
        <v>304</v>
      </c>
      <c r="C104" s="218" t="s">
        <v>434</v>
      </c>
      <c r="D104" s="218" t="s">
        <v>103</v>
      </c>
      <c r="E104" s="219">
        <v>336000</v>
      </c>
      <c r="F104" s="19"/>
      <c r="G104" s="131"/>
    </row>
    <row r="105" spans="1:7" s="111" customFormat="1" ht="45.6" x14ac:dyDescent="0.35">
      <c r="A105" s="226" t="s">
        <v>543</v>
      </c>
      <c r="B105" s="218" t="s">
        <v>305</v>
      </c>
      <c r="C105" s="218"/>
      <c r="D105" s="218"/>
      <c r="E105" s="219">
        <f>E107+E109</f>
        <v>4000</v>
      </c>
      <c r="F105" s="19"/>
      <c r="G105" s="1" t="s">
        <v>194</v>
      </c>
    </row>
    <row r="106" spans="1:7" ht="36.6" customHeight="1" x14ac:dyDescent="0.3">
      <c r="A106" s="254" t="s">
        <v>260</v>
      </c>
      <c r="B106" s="218" t="s">
        <v>305</v>
      </c>
      <c r="C106" s="218" t="s">
        <v>249</v>
      </c>
      <c r="D106" s="218"/>
      <c r="E106" s="219">
        <f>E107</f>
        <v>3000</v>
      </c>
      <c r="G106" s="320"/>
    </row>
    <row r="107" spans="1:7" ht="22.8" x14ac:dyDescent="0.3">
      <c r="A107" s="217" t="s">
        <v>102</v>
      </c>
      <c r="B107" s="218" t="s">
        <v>305</v>
      </c>
      <c r="C107" s="218" t="s">
        <v>249</v>
      </c>
      <c r="D107" s="218" t="s">
        <v>103</v>
      </c>
      <c r="E107" s="219">
        <v>3000</v>
      </c>
      <c r="G107" s="320"/>
    </row>
    <row r="108" spans="1:7" ht="22.8" x14ac:dyDescent="0.3">
      <c r="A108" s="254" t="s">
        <v>261</v>
      </c>
      <c r="B108" s="218" t="s">
        <v>363</v>
      </c>
      <c r="C108" s="218" t="s">
        <v>262</v>
      </c>
      <c r="D108" s="218"/>
      <c r="E108" s="219">
        <f>E109</f>
        <v>1000</v>
      </c>
      <c r="G108" s="320"/>
    </row>
    <row r="109" spans="1:7" ht="22.8" x14ac:dyDescent="0.3">
      <c r="A109" s="217" t="s">
        <v>102</v>
      </c>
      <c r="B109" s="218" t="s">
        <v>363</v>
      </c>
      <c r="C109" s="218" t="s">
        <v>262</v>
      </c>
      <c r="D109" s="218" t="s">
        <v>103</v>
      </c>
      <c r="E109" s="219">
        <v>1000</v>
      </c>
      <c r="G109" s="320"/>
    </row>
    <row r="110" spans="1:7" ht="22.8" x14ac:dyDescent="0.3">
      <c r="A110" s="217" t="s">
        <v>545</v>
      </c>
      <c r="B110" s="244" t="s">
        <v>436</v>
      </c>
      <c r="C110" s="244"/>
      <c r="D110" s="244"/>
      <c r="E110" s="245">
        <v>1000</v>
      </c>
      <c r="G110" s="322"/>
    </row>
    <row r="111" spans="1:7" ht="91.2" x14ac:dyDescent="0.3">
      <c r="A111" s="213" t="s">
        <v>341</v>
      </c>
      <c r="B111" s="218" t="s">
        <v>306</v>
      </c>
      <c r="C111" s="218"/>
      <c r="D111" s="218"/>
      <c r="E111" s="219">
        <v>1000</v>
      </c>
      <c r="G111" s="320"/>
    </row>
    <row r="112" spans="1:7" ht="22.8" x14ac:dyDescent="0.3">
      <c r="A112" s="254" t="s">
        <v>260</v>
      </c>
      <c r="B112" s="218" t="s">
        <v>306</v>
      </c>
      <c r="C112" s="218" t="s">
        <v>249</v>
      </c>
      <c r="D112" s="218"/>
      <c r="E112" s="219">
        <v>1000</v>
      </c>
      <c r="G112" s="320"/>
    </row>
    <row r="113" spans="1:7" ht="22.8" x14ac:dyDescent="0.3">
      <c r="A113" s="217" t="s">
        <v>102</v>
      </c>
      <c r="B113" s="218" t="s">
        <v>306</v>
      </c>
      <c r="C113" s="218" t="s">
        <v>249</v>
      </c>
      <c r="D113" s="218" t="s">
        <v>103</v>
      </c>
      <c r="E113" s="219">
        <v>1000</v>
      </c>
      <c r="G113" s="320"/>
    </row>
    <row r="114" spans="1:7" ht="22.8" x14ac:dyDescent="0.3">
      <c r="A114" s="317" t="s">
        <v>307</v>
      </c>
      <c r="B114" s="244" t="s">
        <v>308</v>
      </c>
      <c r="C114" s="244"/>
      <c r="D114" s="244"/>
      <c r="E114" s="245">
        <f>E115+E118</f>
        <v>286000</v>
      </c>
      <c r="G114" s="320"/>
    </row>
    <row r="115" spans="1:7" ht="22.8" x14ac:dyDescent="0.3">
      <c r="A115" s="230" t="s">
        <v>361</v>
      </c>
      <c r="B115" s="218" t="s">
        <v>309</v>
      </c>
      <c r="C115" s="218"/>
      <c r="D115" s="218"/>
      <c r="E115" s="219">
        <f>E116</f>
        <v>285000</v>
      </c>
      <c r="G115" s="320"/>
    </row>
    <row r="116" spans="1:7" ht="114" x14ac:dyDescent="0.3">
      <c r="A116" s="217" t="s">
        <v>247</v>
      </c>
      <c r="B116" s="218" t="s">
        <v>309</v>
      </c>
      <c r="C116" s="218" t="s">
        <v>248</v>
      </c>
      <c r="D116" s="218"/>
      <c r="E116" s="219">
        <f>E117</f>
        <v>285000</v>
      </c>
      <c r="G116" s="320"/>
    </row>
    <row r="117" spans="1:7" ht="22.8" x14ac:dyDescent="0.3">
      <c r="A117" s="217" t="s">
        <v>102</v>
      </c>
      <c r="B117" s="218" t="s">
        <v>309</v>
      </c>
      <c r="C117" s="218" t="s">
        <v>248</v>
      </c>
      <c r="D117" s="218" t="s">
        <v>103</v>
      </c>
      <c r="E117" s="219">
        <v>285000</v>
      </c>
      <c r="G117" s="320"/>
    </row>
    <row r="118" spans="1:7" ht="68.400000000000006" x14ac:dyDescent="0.3">
      <c r="A118" s="226" t="s">
        <v>362</v>
      </c>
      <c r="B118" s="218" t="s">
        <v>310</v>
      </c>
      <c r="C118" s="218"/>
      <c r="D118" s="218"/>
      <c r="E118" s="219">
        <v>1000</v>
      </c>
      <c r="G118" s="320"/>
    </row>
    <row r="119" spans="1:7" ht="22.8" x14ac:dyDescent="0.3">
      <c r="A119" s="254" t="s">
        <v>260</v>
      </c>
      <c r="B119" s="218" t="s">
        <v>310</v>
      </c>
      <c r="C119" s="218" t="s">
        <v>249</v>
      </c>
      <c r="D119" s="218"/>
      <c r="E119" s="219">
        <v>1000</v>
      </c>
      <c r="G119" s="320"/>
    </row>
    <row r="120" spans="1:7" ht="22.8" x14ac:dyDescent="0.3">
      <c r="A120" s="217" t="s">
        <v>102</v>
      </c>
      <c r="B120" s="218" t="s">
        <v>310</v>
      </c>
      <c r="C120" s="218" t="s">
        <v>249</v>
      </c>
      <c r="D120" s="218" t="s">
        <v>103</v>
      </c>
      <c r="E120" s="219">
        <v>1000</v>
      </c>
      <c r="G120" s="320"/>
    </row>
    <row r="121" spans="1:7" ht="45.6" x14ac:dyDescent="0.3">
      <c r="A121" s="321" t="s">
        <v>546</v>
      </c>
      <c r="B121" s="244" t="s">
        <v>365</v>
      </c>
      <c r="C121" s="244"/>
      <c r="D121" s="244"/>
      <c r="E121" s="245">
        <f>E124</f>
        <v>1000</v>
      </c>
      <c r="G121" s="322"/>
    </row>
    <row r="122" spans="1:7" ht="45.6" x14ac:dyDescent="0.3">
      <c r="A122" s="321" t="s">
        <v>547</v>
      </c>
      <c r="B122" s="244" t="s">
        <v>473</v>
      </c>
      <c r="C122" s="244"/>
      <c r="D122" s="244"/>
      <c r="E122" s="245">
        <v>1000</v>
      </c>
      <c r="G122" s="322"/>
    </row>
    <row r="123" spans="1:7" ht="106.2" customHeight="1" x14ac:dyDescent="0.3">
      <c r="A123" s="217" t="str">
        <f>$A$111</f>
        <v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v>
      </c>
      <c r="B123" s="218" t="s">
        <v>366</v>
      </c>
      <c r="C123" s="218"/>
      <c r="D123" s="218"/>
      <c r="E123" s="219">
        <v>1000</v>
      </c>
      <c r="G123" s="322"/>
    </row>
    <row r="124" spans="1:7" ht="45.6" x14ac:dyDescent="0.3">
      <c r="A124" s="217" t="s">
        <v>246</v>
      </c>
      <c r="B124" s="218" t="s">
        <v>366</v>
      </c>
      <c r="C124" s="218" t="s">
        <v>249</v>
      </c>
      <c r="D124" s="218" t="s">
        <v>232</v>
      </c>
      <c r="E124" s="219">
        <v>1000</v>
      </c>
      <c r="G124" s="322"/>
    </row>
    <row r="125" spans="1:7" ht="32.4" customHeight="1" x14ac:dyDescent="0.4">
      <c r="A125" s="216" t="s">
        <v>315</v>
      </c>
      <c r="B125" s="220" t="s">
        <v>251</v>
      </c>
      <c r="C125" s="220" t="s">
        <v>316</v>
      </c>
      <c r="D125" s="220" t="s">
        <v>317</v>
      </c>
      <c r="E125" s="212">
        <f>E126+E139</f>
        <v>1095146</v>
      </c>
      <c r="G125" s="320"/>
    </row>
    <row r="126" spans="1:7" ht="34.200000000000003" customHeight="1" x14ac:dyDescent="0.4">
      <c r="A126" s="436" t="s">
        <v>318</v>
      </c>
      <c r="B126" s="437" t="s">
        <v>251</v>
      </c>
      <c r="C126" s="437"/>
      <c r="D126" s="437"/>
      <c r="E126" s="435">
        <f>E131+E132</f>
        <v>183400</v>
      </c>
      <c r="G126" s="320"/>
    </row>
    <row r="127" spans="1:7" ht="76.5" customHeight="1" x14ac:dyDescent="0.4">
      <c r="A127" s="329" t="s">
        <v>550</v>
      </c>
      <c r="B127" s="220" t="s">
        <v>319</v>
      </c>
      <c r="C127" s="220"/>
      <c r="D127" s="220"/>
      <c r="E127" s="212">
        <v>700</v>
      </c>
      <c r="G127" s="320"/>
    </row>
    <row r="128" spans="1:7" ht="95.4" customHeight="1" x14ac:dyDescent="0.4">
      <c r="A128" s="329" t="s">
        <v>556</v>
      </c>
      <c r="B128" s="220" t="str">
        <f>[2]ПР7!$B$350</f>
        <v>90А0100000</v>
      </c>
      <c r="C128" s="220"/>
      <c r="D128" s="220"/>
      <c r="E128" s="212">
        <v>700</v>
      </c>
      <c r="G128" s="339"/>
    </row>
    <row r="129" spans="1:7" ht="159.6" x14ac:dyDescent="0.4">
      <c r="A129" s="258" t="s">
        <v>551</v>
      </c>
      <c r="B129" s="220" t="s">
        <v>497</v>
      </c>
      <c r="C129" s="220"/>
      <c r="D129" s="220"/>
      <c r="E129" s="212">
        <f>E130</f>
        <v>700</v>
      </c>
      <c r="G129" s="320"/>
    </row>
    <row r="130" spans="1:7" ht="45.6" x14ac:dyDescent="0.4">
      <c r="A130" s="213" t="s">
        <v>246</v>
      </c>
      <c r="B130" s="221" t="s">
        <v>497</v>
      </c>
      <c r="C130" s="221" t="s">
        <v>249</v>
      </c>
      <c r="D130" s="221"/>
      <c r="E130" s="215">
        <f>E131</f>
        <v>700</v>
      </c>
      <c r="G130" s="320"/>
    </row>
    <row r="131" spans="1:7" ht="31.95" customHeight="1" x14ac:dyDescent="0.4">
      <c r="A131" s="213" t="s">
        <v>214</v>
      </c>
      <c r="B131" s="221" t="s">
        <v>497</v>
      </c>
      <c r="C131" s="221" t="s">
        <v>249</v>
      </c>
      <c r="D131" s="221" t="s">
        <v>211</v>
      </c>
      <c r="E131" s="215">
        <v>700</v>
      </c>
      <c r="G131" s="320"/>
    </row>
    <row r="132" spans="1:7" ht="68.400000000000006" x14ac:dyDescent="0.4">
      <c r="A132" s="329" t="s">
        <v>550</v>
      </c>
      <c r="B132" s="330" t="s">
        <v>319</v>
      </c>
      <c r="C132" s="331"/>
      <c r="D132" s="331"/>
      <c r="E132" s="332">
        <f>E133</f>
        <v>182700</v>
      </c>
      <c r="G132" s="320"/>
    </row>
    <row r="133" spans="1:7" ht="68.400000000000006" x14ac:dyDescent="0.4">
      <c r="A133" s="333" t="s">
        <v>557</v>
      </c>
      <c r="B133" s="337" t="s">
        <v>491</v>
      </c>
      <c r="C133" s="338"/>
      <c r="D133" s="338"/>
      <c r="E133" s="336">
        <f>E134</f>
        <v>182700</v>
      </c>
      <c r="G133" s="327"/>
    </row>
    <row r="134" spans="1:7" ht="91.2" x14ac:dyDescent="0.4">
      <c r="A134" s="340" t="s">
        <v>554</v>
      </c>
      <c r="B134" s="337" t="s">
        <v>490</v>
      </c>
      <c r="C134" s="338"/>
      <c r="D134" s="338"/>
      <c r="E134" s="336">
        <f>E136+E138</f>
        <v>182700</v>
      </c>
      <c r="G134" s="327"/>
    </row>
    <row r="135" spans="1:7" ht="115.95" customHeight="1" x14ac:dyDescent="0.4">
      <c r="A135" s="342" t="s">
        <v>247</v>
      </c>
      <c r="B135" s="341" t="s">
        <v>490</v>
      </c>
      <c r="C135" s="324" t="s">
        <v>248</v>
      </c>
      <c r="D135" s="323"/>
      <c r="E135" s="325">
        <f>E136</f>
        <v>173171</v>
      </c>
      <c r="G135" s="320"/>
    </row>
    <row r="136" spans="1:7" ht="22.8" x14ac:dyDescent="0.4">
      <c r="A136" s="333" t="s">
        <v>555</v>
      </c>
      <c r="B136" s="334" t="s">
        <v>490</v>
      </c>
      <c r="C136" s="335" t="s">
        <v>248</v>
      </c>
      <c r="D136" s="334" t="s">
        <v>137</v>
      </c>
      <c r="E136" s="336">
        <v>173171</v>
      </c>
      <c r="G136" s="320"/>
    </row>
    <row r="137" spans="1:7" ht="45.6" x14ac:dyDescent="0.4">
      <c r="A137" s="333" t="s">
        <v>246</v>
      </c>
      <c r="B137" s="334" t="s">
        <v>490</v>
      </c>
      <c r="C137" s="335" t="s">
        <v>249</v>
      </c>
      <c r="D137" s="334"/>
      <c r="E137" s="336">
        <f>E138</f>
        <v>9529</v>
      </c>
      <c r="G137" s="320"/>
    </row>
    <row r="138" spans="1:7" ht="22.8" x14ac:dyDescent="0.4">
      <c r="A138" s="333" t="s">
        <v>555</v>
      </c>
      <c r="B138" s="334" t="s">
        <v>490</v>
      </c>
      <c r="C138" s="335" t="s">
        <v>249</v>
      </c>
      <c r="D138" s="334" t="s">
        <v>137</v>
      </c>
      <c r="E138" s="336">
        <v>9529</v>
      </c>
      <c r="G138" s="320"/>
    </row>
    <row r="139" spans="1:7" ht="55.5" customHeight="1" x14ac:dyDescent="0.4">
      <c r="A139" s="210" t="s">
        <v>320</v>
      </c>
      <c r="B139" s="220" t="s">
        <v>321</v>
      </c>
      <c r="C139" s="220"/>
      <c r="D139" s="220"/>
      <c r="E139" s="212">
        <f>E140+E147</f>
        <v>911746</v>
      </c>
      <c r="G139" s="320"/>
    </row>
    <row r="140" spans="1:7" ht="45.6" x14ac:dyDescent="0.3">
      <c r="A140" s="317" t="s">
        <v>322</v>
      </c>
      <c r="B140" s="259" t="s">
        <v>323</v>
      </c>
      <c r="C140" s="259"/>
      <c r="D140" s="259"/>
      <c r="E140" s="260">
        <f>E141+E144</f>
        <v>906746</v>
      </c>
      <c r="G140" s="320"/>
    </row>
    <row r="141" spans="1:7" ht="45.6" x14ac:dyDescent="0.3">
      <c r="A141" s="210" t="s">
        <v>324</v>
      </c>
      <c r="B141" s="259" t="s">
        <v>328</v>
      </c>
      <c r="C141" s="259"/>
      <c r="D141" s="259"/>
      <c r="E141" s="260">
        <f>E142</f>
        <v>36196</v>
      </c>
      <c r="G141" s="320"/>
    </row>
    <row r="142" spans="1:7" ht="22.8" x14ac:dyDescent="0.3">
      <c r="A142" s="213" t="s">
        <v>325</v>
      </c>
      <c r="B142" s="261" t="s">
        <v>328</v>
      </c>
      <c r="C142" s="261" t="s">
        <v>326</v>
      </c>
      <c r="D142" s="261"/>
      <c r="E142" s="262">
        <f>E143</f>
        <v>36196</v>
      </c>
      <c r="G142" s="320"/>
    </row>
    <row r="143" spans="1:7" ht="68.400000000000006" x14ac:dyDescent="0.4">
      <c r="A143" s="222" t="s">
        <v>82</v>
      </c>
      <c r="B143" s="261" t="s">
        <v>328</v>
      </c>
      <c r="C143" s="261" t="s">
        <v>326</v>
      </c>
      <c r="D143" s="261" t="s">
        <v>83</v>
      </c>
      <c r="E143" s="262">
        <v>36196</v>
      </c>
      <c r="G143" s="320"/>
    </row>
    <row r="144" spans="1:7" ht="45.6" x14ac:dyDescent="0.4">
      <c r="A144" s="263" t="s">
        <v>327</v>
      </c>
      <c r="B144" s="259" t="s">
        <v>558</v>
      </c>
      <c r="C144" s="259"/>
      <c r="D144" s="259"/>
      <c r="E144" s="260">
        <f>E145</f>
        <v>870550</v>
      </c>
      <c r="G144" s="320"/>
    </row>
    <row r="145" spans="1:7" ht="22.8" x14ac:dyDescent="0.3">
      <c r="A145" s="213" t="s">
        <v>325</v>
      </c>
      <c r="B145" s="261" t="s">
        <v>558</v>
      </c>
      <c r="C145" s="261" t="s">
        <v>326</v>
      </c>
      <c r="D145" s="261"/>
      <c r="E145" s="262">
        <v>870550</v>
      </c>
      <c r="G145" s="320"/>
    </row>
    <row r="146" spans="1:7" ht="68.400000000000006" x14ac:dyDescent="0.4">
      <c r="A146" s="222" t="s">
        <v>82</v>
      </c>
      <c r="B146" s="261" t="s">
        <v>558</v>
      </c>
      <c r="C146" s="261" t="s">
        <v>326</v>
      </c>
      <c r="D146" s="261" t="s">
        <v>83</v>
      </c>
      <c r="E146" s="262">
        <v>870550</v>
      </c>
      <c r="G146" s="320"/>
    </row>
    <row r="147" spans="1:7" ht="22.8" x14ac:dyDescent="0.3">
      <c r="A147" s="255" t="s">
        <v>84</v>
      </c>
      <c r="B147" s="244" t="s">
        <v>329</v>
      </c>
      <c r="C147" s="244"/>
      <c r="D147" s="244"/>
      <c r="E147" s="245">
        <f>E148</f>
        <v>5000</v>
      </c>
      <c r="G147" s="320"/>
    </row>
    <row r="148" spans="1:7" ht="45.6" x14ac:dyDescent="0.3">
      <c r="A148" s="255" t="s">
        <v>447</v>
      </c>
      <c r="B148" s="244" t="s">
        <v>446</v>
      </c>
      <c r="C148" s="244"/>
      <c r="D148" s="244"/>
      <c r="E148" s="245">
        <f>E149</f>
        <v>5000</v>
      </c>
      <c r="G148" s="320"/>
    </row>
    <row r="149" spans="1:7" ht="22.8" x14ac:dyDescent="0.3">
      <c r="A149" s="213" t="s">
        <v>330</v>
      </c>
      <c r="B149" s="218" t="s">
        <v>446</v>
      </c>
      <c r="C149" s="218" t="s">
        <v>262</v>
      </c>
      <c r="D149" s="218"/>
      <c r="E149" s="219">
        <f>E150</f>
        <v>5000</v>
      </c>
      <c r="G149" s="320"/>
    </row>
    <row r="150" spans="1:7" ht="22.8" x14ac:dyDescent="0.4">
      <c r="A150" s="223" t="s">
        <v>331</v>
      </c>
      <c r="B150" s="218" t="s">
        <v>446</v>
      </c>
      <c r="C150" s="218" t="s">
        <v>262</v>
      </c>
      <c r="D150" s="218" t="s">
        <v>85</v>
      </c>
      <c r="E150" s="219">
        <v>5000</v>
      </c>
      <c r="G150" s="320"/>
    </row>
    <row r="151" spans="1:7" ht="22.8" x14ac:dyDescent="0.3">
      <c r="A151" s="231" t="s">
        <v>370</v>
      </c>
      <c r="B151" s="231"/>
      <c r="C151" s="231"/>
      <c r="D151" s="231"/>
      <c r="E151" s="233">
        <f>E125+E21+E15</f>
        <v>6331438.4100000001</v>
      </c>
      <c r="G151" s="320"/>
    </row>
    <row r="152" spans="1:7" x14ac:dyDescent="0.3">
      <c r="A152" s="316"/>
      <c r="B152" s="316"/>
      <c r="C152" s="316"/>
      <c r="G152" s="320"/>
    </row>
    <row r="153" spans="1:7" x14ac:dyDescent="0.3">
      <c r="A153" s="316"/>
      <c r="B153" s="316"/>
      <c r="C153" s="316"/>
      <c r="G153" s="320"/>
    </row>
    <row r="154" spans="1:7" ht="22.8" x14ac:dyDescent="0.4">
      <c r="A154" s="318" t="s">
        <v>189</v>
      </c>
      <c r="B154" s="316"/>
      <c r="C154" s="316"/>
      <c r="E154" s="232" t="s">
        <v>190</v>
      </c>
      <c r="G154" s="320"/>
    </row>
  </sheetData>
  <mergeCells count="11">
    <mergeCell ref="A2:E2"/>
    <mergeCell ref="A3:E3"/>
    <mergeCell ref="A4:E4"/>
    <mergeCell ref="A5:E5"/>
    <mergeCell ref="A11:A12"/>
    <mergeCell ref="B11:B12"/>
    <mergeCell ref="C11:C12"/>
    <mergeCell ref="D11:D12"/>
    <mergeCell ref="A6:G6"/>
    <mergeCell ref="A7:G7"/>
    <mergeCell ref="A8:G8"/>
  </mergeCells>
  <pageMargins left="0.51181102362204722" right="0.51181102362204722" top="0.59055118110236227" bottom="0.59055118110236227" header="0.31496062992125984" footer="0.31496062992125984"/>
  <pageSetup paperSize="9" scale="4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8"/>
  <sheetViews>
    <sheetView workbookViewId="0">
      <selection activeCell="E13" sqref="E13"/>
    </sheetView>
  </sheetViews>
  <sheetFormatPr defaultColWidth="9.109375" defaultRowHeight="15.6" x14ac:dyDescent="0.3"/>
  <cols>
    <col min="1" max="1" width="52.88671875" style="100" customWidth="1"/>
    <col min="2" max="2" width="14.6640625" style="100" customWidth="1"/>
    <col min="3" max="3" width="12.88671875" style="100" customWidth="1"/>
    <col min="4" max="4" width="14.33203125" style="19" customWidth="1"/>
    <col min="5" max="5" width="18.88671875" style="15" customWidth="1"/>
    <col min="6" max="6" width="17.6640625" style="15" customWidth="1"/>
    <col min="7" max="7" width="9.33203125" style="101" bestFit="1" customWidth="1"/>
    <col min="8" max="9" width="15.44140625" style="101" bestFit="1" customWidth="1"/>
    <col min="10" max="16384" width="9.109375" style="101"/>
  </cols>
  <sheetData>
    <row r="1" spans="1:9" x14ac:dyDescent="0.3">
      <c r="D1" s="18" t="s">
        <v>142</v>
      </c>
    </row>
    <row r="2" spans="1:9" x14ac:dyDescent="0.3">
      <c r="D2" s="18" t="s">
        <v>110</v>
      </c>
    </row>
    <row r="3" spans="1:9" x14ac:dyDescent="0.3">
      <c r="D3" s="5" t="s">
        <v>191</v>
      </c>
    </row>
    <row r="4" spans="1:9" x14ac:dyDescent="0.3">
      <c r="D4" s="18" t="s">
        <v>210</v>
      </c>
    </row>
    <row r="6" spans="1:9" ht="15.75" customHeight="1" x14ac:dyDescent="0.3">
      <c r="A6" s="465" t="s">
        <v>107</v>
      </c>
      <c r="B6" s="465"/>
      <c r="C6" s="465"/>
      <c r="D6" s="465"/>
      <c r="E6" s="465"/>
      <c r="F6" s="465"/>
    </row>
    <row r="7" spans="1:9" ht="32.25" customHeight="1" x14ac:dyDescent="0.3">
      <c r="A7" s="465" t="s">
        <v>148</v>
      </c>
      <c r="B7" s="465"/>
      <c r="C7" s="465"/>
      <c r="D7" s="465"/>
      <c r="E7" s="465"/>
      <c r="F7" s="465"/>
    </row>
    <row r="8" spans="1:9" ht="15.75" customHeight="1" x14ac:dyDescent="0.3">
      <c r="A8" s="465" t="s">
        <v>218</v>
      </c>
      <c r="B8" s="465"/>
      <c r="C8" s="465"/>
      <c r="D8" s="465"/>
      <c r="E8" s="465"/>
      <c r="F8" s="465"/>
    </row>
    <row r="9" spans="1:9" x14ac:dyDescent="0.3">
      <c r="A9" s="102"/>
    </row>
    <row r="10" spans="1:9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3"/>
      <c r="F10" s="103" t="s">
        <v>135</v>
      </c>
    </row>
    <row r="11" spans="1:9" x14ac:dyDescent="0.3">
      <c r="A11" s="466" t="s">
        <v>74</v>
      </c>
      <c r="B11" s="466" t="s">
        <v>108</v>
      </c>
      <c r="C11" s="466" t="s">
        <v>109</v>
      </c>
      <c r="D11" s="467" t="s">
        <v>75</v>
      </c>
      <c r="E11" s="466" t="s">
        <v>3</v>
      </c>
      <c r="F11" s="466"/>
    </row>
    <row r="12" spans="1:9" x14ac:dyDescent="0.3">
      <c r="A12" s="466"/>
      <c r="B12" s="466"/>
      <c r="C12" s="466"/>
      <c r="D12" s="467"/>
      <c r="E12" s="154" t="s">
        <v>188</v>
      </c>
      <c r="F12" s="154" t="s">
        <v>215</v>
      </c>
    </row>
    <row r="13" spans="1:9" ht="62.4" x14ac:dyDescent="0.3">
      <c r="A13" s="28" t="s">
        <v>136</v>
      </c>
      <c r="B13" s="116">
        <v>6035118</v>
      </c>
      <c r="C13" s="116"/>
      <c r="D13" s="117"/>
      <c r="E13" s="118">
        <f>E15+E17</f>
        <v>39700</v>
      </c>
      <c r="F13" s="118">
        <f>F15+F17</f>
        <v>39800</v>
      </c>
      <c r="G13" s="106"/>
      <c r="H13" s="119"/>
      <c r="I13" s="119"/>
    </row>
    <row r="14" spans="1:9" ht="31.5" customHeight="1" x14ac:dyDescent="0.3">
      <c r="A14" s="45" t="s">
        <v>111</v>
      </c>
      <c r="B14" s="44">
        <v>6035118</v>
      </c>
      <c r="C14" s="44">
        <v>121</v>
      </c>
      <c r="D14" s="120"/>
      <c r="E14" s="121">
        <f>E15</f>
        <v>37000</v>
      </c>
      <c r="F14" s="121">
        <f>F15</f>
        <v>37000</v>
      </c>
      <c r="G14" s="106"/>
      <c r="H14" s="122"/>
      <c r="I14" s="122"/>
    </row>
    <row r="15" spans="1:9" x14ac:dyDescent="0.3">
      <c r="A15" s="45" t="s">
        <v>138</v>
      </c>
      <c r="B15" s="44">
        <v>6035118</v>
      </c>
      <c r="C15" s="44">
        <v>121</v>
      </c>
      <c r="D15" s="120" t="s">
        <v>137</v>
      </c>
      <c r="E15" s="121">
        <v>37000</v>
      </c>
      <c r="F15" s="121">
        <v>37000</v>
      </c>
      <c r="G15" s="106"/>
      <c r="H15" s="119"/>
      <c r="I15" s="119"/>
    </row>
    <row r="16" spans="1:9" ht="46.8" x14ac:dyDescent="0.3">
      <c r="A16" s="45" t="s">
        <v>112</v>
      </c>
      <c r="B16" s="44">
        <v>6035118</v>
      </c>
      <c r="C16" s="44">
        <v>244</v>
      </c>
      <c r="D16" s="120"/>
      <c r="E16" s="27">
        <v>2200</v>
      </c>
      <c r="F16" s="27">
        <f>F17</f>
        <v>2800</v>
      </c>
      <c r="G16" s="106"/>
      <c r="H16" s="119"/>
      <c r="I16" s="119"/>
    </row>
    <row r="17" spans="1:9" x14ac:dyDescent="0.3">
      <c r="A17" s="45" t="s">
        <v>138</v>
      </c>
      <c r="B17" s="44">
        <v>6035118</v>
      </c>
      <c r="C17" s="44">
        <v>244</v>
      </c>
      <c r="D17" s="120" t="s">
        <v>137</v>
      </c>
      <c r="E17" s="27">
        <v>2700</v>
      </c>
      <c r="F17" s="27">
        <v>2800</v>
      </c>
      <c r="G17" s="106"/>
      <c r="H17" s="119"/>
      <c r="I17" s="119"/>
    </row>
    <row r="18" spans="1:9" ht="31.2" x14ac:dyDescent="0.3">
      <c r="A18" s="69" t="s">
        <v>121</v>
      </c>
      <c r="B18" s="123">
        <v>7707001</v>
      </c>
      <c r="C18" s="123"/>
      <c r="D18" s="124"/>
      <c r="E18" s="118">
        <f>E19</f>
        <v>3000</v>
      </c>
      <c r="F18" s="118">
        <f>F19</f>
        <v>3000</v>
      </c>
      <c r="G18" s="106"/>
      <c r="H18" s="119"/>
      <c r="I18" s="119"/>
    </row>
    <row r="19" spans="1:9" x14ac:dyDescent="0.3">
      <c r="A19" s="45" t="s">
        <v>122</v>
      </c>
      <c r="B19" s="46">
        <v>7707001</v>
      </c>
      <c r="C19" s="46">
        <v>870</v>
      </c>
      <c r="D19" s="125"/>
      <c r="E19" s="121">
        <f>E20</f>
        <v>3000</v>
      </c>
      <c r="F19" s="121">
        <f>F20</f>
        <v>3000</v>
      </c>
      <c r="G19" s="106"/>
      <c r="H19" s="119"/>
      <c r="I19" s="119"/>
    </row>
    <row r="20" spans="1:9" x14ac:dyDescent="0.3">
      <c r="A20" s="45" t="s">
        <v>84</v>
      </c>
      <c r="B20" s="46">
        <v>7707001</v>
      </c>
      <c r="C20" s="46">
        <v>870</v>
      </c>
      <c r="D20" s="125" t="s">
        <v>85</v>
      </c>
      <c r="E20" s="121">
        <v>3000</v>
      </c>
      <c r="F20" s="121">
        <v>3000</v>
      </c>
      <c r="G20" s="106"/>
      <c r="H20" s="119"/>
      <c r="I20" s="119"/>
    </row>
    <row r="21" spans="1:9" x14ac:dyDescent="0.3">
      <c r="A21" s="69" t="s">
        <v>113</v>
      </c>
      <c r="B21" s="123">
        <v>7707003</v>
      </c>
      <c r="C21" s="123"/>
      <c r="D21" s="124"/>
      <c r="E21" s="118">
        <f>E22+E24</f>
        <v>262000</v>
      </c>
      <c r="F21" s="118">
        <f>F22+F24</f>
        <v>263000</v>
      </c>
      <c r="G21" s="106"/>
      <c r="H21" s="122"/>
      <c r="I21" s="122"/>
    </row>
    <row r="22" spans="1:9" ht="34.5" customHeight="1" x14ac:dyDescent="0.3">
      <c r="A22" s="45" t="s">
        <v>111</v>
      </c>
      <c r="B22" s="46">
        <v>7707003</v>
      </c>
      <c r="C22" s="46">
        <v>121</v>
      </c>
      <c r="D22" s="125"/>
      <c r="E22" s="121">
        <f>E23</f>
        <v>260000</v>
      </c>
      <c r="F22" s="121">
        <f>F23</f>
        <v>260000</v>
      </c>
      <c r="G22" s="106"/>
      <c r="H22" s="119"/>
      <c r="I22" s="119"/>
    </row>
    <row r="23" spans="1:9" ht="46.8" x14ac:dyDescent="0.3">
      <c r="A23" s="45" t="s">
        <v>114</v>
      </c>
      <c r="B23" s="46">
        <v>7707003</v>
      </c>
      <c r="C23" s="46">
        <v>121</v>
      </c>
      <c r="D23" s="125" t="s">
        <v>79</v>
      </c>
      <c r="E23" s="121">
        <v>260000</v>
      </c>
      <c r="F23" s="121">
        <v>260000</v>
      </c>
      <c r="G23" s="106"/>
      <c r="H23" s="119"/>
      <c r="I23" s="119"/>
    </row>
    <row r="24" spans="1:9" ht="62.4" x14ac:dyDescent="0.3">
      <c r="A24" s="45" t="s">
        <v>80</v>
      </c>
      <c r="B24" s="46">
        <v>7707003</v>
      </c>
      <c r="C24" s="46">
        <v>122</v>
      </c>
      <c r="D24" s="125" t="s">
        <v>79</v>
      </c>
      <c r="E24" s="121">
        <v>2000</v>
      </c>
      <c r="F24" s="121">
        <v>3000</v>
      </c>
      <c r="G24" s="106"/>
      <c r="H24" s="119"/>
      <c r="I24" s="119"/>
    </row>
    <row r="25" spans="1:9" x14ac:dyDescent="0.3">
      <c r="A25" s="69" t="s">
        <v>115</v>
      </c>
      <c r="B25" s="123">
        <v>7707004</v>
      </c>
      <c r="C25" s="123"/>
      <c r="D25" s="124"/>
      <c r="E25" s="118">
        <f>E26+E29+E31+E33+E36</f>
        <v>1599100</v>
      </c>
      <c r="F25" s="118">
        <f>F26+F29+F31+F33+F36</f>
        <v>1646000</v>
      </c>
      <c r="G25" s="106"/>
      <c r="H25" s="106"/>
      <c r="I25" s="106"/>
    </row>
    <row r="26" spans="1:9" ht="57.75" customHeight="1" x14ac:dyDescent="0.3">
      <c r="A26" s="45" t="s">
        <v>111</v>
      </c>
      <c r="B26" s="46">
        <v>7707004</v>
      </c>
      <c r="C26" s="46">
        <v>121</v>
      </c>
      <c r="D26" s="125"/>
      <c r="E26" s="121">
        <f>E27+E28</f>
        <v>1380000</v>
      </c>
      <c r="F26" s="121">
        <f>F27+F28</f>
        <v>1380000</v>
      </c>
      <c r="G26" s="106"/>
      <c r="H26" s="122"/>
      <c r="I26" s="122"/>
    </row>
    <row r="27" spans="1:9" ht="62.4" x14ac:dyDescent="0.3">
      <c r="A27" s="45" t="s">
        <v>80</v>
      </c>
      <c r="B27" s="46">
        <v>7707004</v>
      </c>
      <c r="C27" s="46">
        <v>121</v>
      </c>
      <c r="D27" s="125" t="s">
        <v>81</v>
      </c>
      <c r="E27" s="121">
        <v>1380000</v>
      </c>
      <c r="F27" s="121">
        <v>1380000</v>
      </c>
    </row>
    <row r="28" spans="1:9" x14ac:dyDescent="0.3">
      <c r="A28" s="43" t="s">
        <v>90</v>
      </c>
      <c r="B28" s="46">
        <v>7707004</v>
      </c>
      <c r="C28" s="46">
        <v>121</v>
      </c>
      <c r="D28" s="125" t="s">
        <v>91</v>
      </c>
      <c r="E28" s="121"/>
      <c r="F28" s="121"/>
    </row>
    <row r="29" spans="1:9" ht="35.25" customHeight="1" x14ac:dyDescent="0.3">
      <c r="A29" s="45" t="s">
        <v>116</v>
      </c>
      <c r="B29" s="46">
        <v>7707004</v>
      </c>
      <c r="C29" s="46">
        <v>122</v>
      </c>
      <c r="D29" s="125"/>
      <c r="E29" s="121">
        <f>E30</f>
        <v>2000</v>
      </c>
      <c r="F29" s="121">
        <f>F30</f>
        <v>3000</v>
      </c>
    </row>
    <row r="30" spans="1:9" ht="62.4" x14ac:dyDescent="0.3">
      <c r="A30" s="45" t="s">
        <v>80</v>
      </c>
      <c r="B30" s="46">
        <v>7707004</v>
      </c>
      <c r="C30" s="46">
        <v>122</v>
      </c>
      <c r="D30" s="125" t="s">
        <v>81</v>
      </c>
      <c r="E30" s="121">
        <v>2000</v>
      </c>
      <c r="F30" s="121">
        <v>3000</v>
      </c>
    </row>
    <row r="31" spans="1:9" ht="31.2" x14ac:dyDescent="0.3">
      <c r="A31" s="45" t="s">
        <v>117</v>
      </c>
      <c r="B31" s="46">
        <v>7707004</v>
      </c>
      <c r="C31" s="46">
        <v>242</v>
      </c>
      <c r="D31" s="125"/>
      <c r="E31" s="121">
        <f>E32</f>
        <v>67800</v>
      </c>
      <c r="F31" s="121">
        <f>F32</f>
        <v>111700</v>
      </c>
    </row>
    <row r="32" spans="1:9" ht="62.4" x14ac:dyDescent="0.3">
      <c r="A32" s="45" t="s">
        <v>80</v>
      </c>
      <c r="B32" s="46">
        <v>7707004</v>
      </c>
      <c r="C32" s="46">
        <v>242</v>
      </c>
      <c r="D32" s="125" t="s">
        <v>81</v>
      </c>
      <c r="E32" s="121">
        <v>67800</v>
      </c>
      <c r="F32" s="121">
        <v>111700</v>
      </c>
    </row>
    <row r="33" spans="1:6" ht="46.8" x14ac:dyDescent="0.3">
      <c r="A33" s="45" t="s">
        <v>112</v>
      </c>
      <c r="B33" s="46">
        <v>7707004</v>
      </c>
      <c r="C33" s="46">
        <v>244</v>
      </c>
      <c r="D33" s="125"/>
      <c r="E33" s="121">
        <f>E34+E35</f>
        <v>147300</v>
      </c>
      <c r="F33" s="121">
        <f>F34+F35</f>
        <v>149300</v>
      </c>
    </row>
    <row r="34" spans="1:6" ht="62.4" x14ac:dyDescent="0.3">
      <c r="A34" s="45" t="s">
        <v>80</v>
      </c>
      <c r="B34" s="46">
        <v>7707004</v>
      </c>
      <c r="C34" s="46">
        <v>244</v>
      </c>
      <c r="D34" s="125" t="s">
        <v>81</v>
      </c>
      <c r="E34" s="121">
        <v>137300</v>
      </c>
      <c r="F34" s="121">
        <v>139300</v>
      </c>
    </row>
    <row r="35" spans="1:6" ht="46.8" x14ac:dyDescent="0.3">
      <c r="A35" s="45" t="s">
        <v>112</v>
      </c>
      <c r="B35" s="46">
        <v>7707004</v>
      </c>
      <c r="C35" s="46">
        <v>244</v>
      </c>
      <c r="D35" s="125" t="s">
        <v>89</v>
      </c>
      <c r="E35" s="121">
        <v>10000</v>
      </c>
      <c r="F35" s="121">
        <v>10000</v>
      </c>
    </row>
    <row r="36" spans="1:6" x14ac:dyDescent="0.3">
      <c r="A36" s="45" t="s">
        <v>119</v>
      </c>
      <c r="B36" s="46">
        <v>7707004</v>
      </c>
      <c r="C36" s="46">
        <v>852</v>
      </c>
      <c r="D36" s="125"/>
      <c r="E36" s="121">
        <f>E37</f>
        <v>2000</v>
      </c>
      <c r="F36" s="121">
        <f>F37</f>
        <v>2000</v>
      </c>
    </row>
    <row r="37" spans="1:6" ht="62.4" x14ac:dyDescent="0.3">
      <c r="A37" s="45" t="s">
        <v>80</v>
      </c>
      <c r="B37" s="46">
        <v>7707004</v>
      </c>
      <c r="C37" s="46">
        <v>852</v>
      </c>
      <c r="D37" s="125" t="s">
        <v>81</v>
      </c>
      <c r="E37" s="121">
        <v>2000</v>
      </c>
      <c r="F37" s="121">
        <v>2000</v>
      </c>
    </row>
    <row r="38" spans="1:6" ht="31.2" x14ac:dyDescent="0.3">
      <c r="A38" s="69" t="s">
        <v>118</v>
      </c>
      <c r="B38" s="123">
        <v>7707013</v>
      </c>
      <c r="C38" s="123"/>
      <c r="D38" s="124"/>
      <c r="E38" s="118">
        <f>E39</f>
        <v>9000</v>
      </c>
      <c r="F38" s="118">
        <f>F39</f>
        <v>9000</v>
      </c>
    </row>
    <row r="39" spans="1:6" x14ac:dyDescent="0.3">
      <c r="A39" s="45" t="s">
        <v>22</v>
      </c>
      <c r="B39" s="46">
        <v>7707013</v>
      </c>
      <c r="C39" s="46">
        <v>540</v>
      </c>
      <c r="D39" s="125"/>
      <c r="E39" s="121">
        <f>E40</f>
        <v>9000</v>
      </c>
      <c r="F39" s="121">
        <f>F40</f>
        <v>9000</v>
      </c>
    </row>
    <row r="40" spans="1:6" ht="46.8" x14ac:dyDescent="0.3">
      <c r="A40" s="45" t="s">
        <v>82</v>
      </c>
      <c r="B40" s="46">
        <v>7707013</v>
      </c>
      <c r="C40" s="46">
        <v>540</v>
      </c>
      <c r="D40" s="125" t="s">
        <v>83</v>
      </c>
      <c r="E40" s="121">
        <v>9000</v>
      </c>
      <c r="F40" s="121">
        <v>9000</v>
      </c>
    </row>
    <row r="41" spans="1:6" ht="46.8" x14ac:dyDescent="0.3">
      <c r="A41" s="34" t="s">
        <v>183</v>
      </c>
      <c r="B41" s="36">
        <v>7707801</v>
      </c>
      <c r="C41" s="123"/>
      <c r="D41" s="124"/>
      <c r="E41" s="118">
        <f>E42+E44+E46+E48</f>
        <v>208000</v>
      </c>
      <c r="F41" s="118">
        <f>F42+F44+F46+F48</f>
        <v>208000</v>
      </c>
    </row>
    <row r="42" spans="1:6" ht="31.2" x14ac:dyDescent="0.3">
      <c r="A42" s="45" t="s">
        <v>120</v>
      </c>
      <c r="B42" s="38">
        <v>7707801</v>
      </c>
      <c r="C42" s="46">
        <v>111</v>
      </c>
      <c r="D42" s="125"/>
      <c r="E42" s="121">
        <f>E43</f>
        <v>195000</v>
      </c>
      <c r="F42" s="121">
        <f>F43</f>
        <v>195000</v>
      </c>
    </row>
    <row r="43" spans="1:6" x14ac:dyDescent="0.3">
      <c r="A43" s="45" t="s">
        <v>102</v>
      </c>
      <c r="B43" s="38">
        <v>7707801</v>
      </c>
      <c r="C43" s="46">
        <v>111</v>
      </c>
      <c r="D43" s="125" t="s">
        <v>103</v>
      </c>
      <c r="E43" s="121">
        <v>195000</v>
      </c>
      <c r="F43" s="121">
        <v>195000</v>
      </c>
    </row>
    <row r="44" spans="1:6" x14ac:dyDescent="0.3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39">
        <v>1000</v>
      </c>
    </row>
    <row r="45" spans="1:6" x14ac:dyDescent="0.3">
      <c r="A45" s="45" t="s">
        <v>102</v>
      </c>
      <c r="B45" s="38">
        <v>7707801</v>
      </c>
      <c r="C45" s="46">
        <v>242</v>
      </c>
      <c r="D45" s="125" t="s">
        <v>103</v>
      </c>
      <c r="E45" s="121"/>
      <c r="F45" s="121"/>
    </row>
    <row r="46" spans="1:6" ht="46.8" x14ac:dyDescent="0.3">
      <c r="A46" s="45" t="s">
        <v>112</v>
      </c>
      <c r="B46" s="38">
        <v>7707801</v>
      </c>
      <c r="C46" s="46">
        <v>244</v>
      </c>
      <c r="D46" s="125"/>
      <c r="E46" s="121">
        <f>E47</f>
        <v>12000</v>
      </c>
      <c r="F46" s="121">
        <f>F47</f>
        <v>12000</v>
      </c>
    </row>
    <row r="47" spans="1:6" x14ac:dyDescent="0.3">
      <c r="A47" s="45" t="s">
        <v>102</v>
      </c>
      <c r="B47" s="38">
        <v>7707801</v>
      </c>
      <c r="C47" s="46">
        <v>244</v>
      </c>
      <c r="D47" s="125" t="s">
        <v>103</v>
      </c>
      <c r="E47" s="121">
        <v>12000</v>
      </c>
      <c r="F47" s="121">
        <v>12000</v>
      </c>
    </row>
    <row r="48" spans="1:6" x14ac:dyDescent="0.3">
      <c r="A48" s="45" t="s">
        <v>119</v>
      </c>
      <c r="B48" s="38">
        <v>7707801</v>
      </c>
      <c r="C48" s="46">
        <v>852</v>
      </c>
      <c r="D48" s="125"/>
      <c r="E48" s="121">
        <f>E49</f>
        <v>0</v>
      </c>
      <c r="F48" s="121">
        <f>F49</f>
        <v>0</v>
      </c>
    </row>
    <row r="49" spans="1:6" x14ac:dyDescent="0.3">
      <c r="A49" s="45" t="s">
        <v>102</v>
      </c>
      <c r="B49" s="38">
        <v>7707801</v>
      </c>
      <c r="C49" s="46">
        <v>852</v>
      </c>
      <c r="D49" s="125" t="s">
        <v>103</v>
      </c>
      <c r="E49" s="121"/>
      <c r="F49" s="121"/>
    </row>
    <row r="50" spans="1:6" ht="31.2" x14ac:dyDescent="0.3">
      <c r="A50" s="34" t="s">
        <v>181</v>
      </c>
      <c r="B50" s="36">
        <v>7707802</v>
      </c>
      <c r="C50" s="46"/>
      <c r="D50" s="125"/>
      <c r="E50" s="118">
        <f>E51+E54</f>
        <v>132000</v>
      </c>
      <c r="F50" s="118">
        <f>F51+F54</f>
        <v>132000</v>
      </c>
    </row>
    <row r="51" spans="1:6" ht="31.2" x14ac:dyDescent="0.3">
      <c r="A51" s="31" t="s">
        <v>120</v>
      </c>
      <c r="B51" s="36">
        <v>7707802</v>
      </c>
      <c r="C51" s="46">
        <v>111</v>
      </c>
      <c r="D51" s="125"/>
      <c r="E51" s="121">
        <f>E52</f>
        <v>130000</v>
      </c>
      <c r="F51" s="121">
        <f>F52</f>
        <v>130000</v>
      </c>
    </row>
    <row r="52" spans="1:6" x14ac:dyDescent="0.3">
      <c r="A52" s="31" t="s">
        <v>182</v>
      </c>
      <c r="B52" s="36">
        <v>7707802</v>
      </c>
      <c r="C52" s="46">
        <v>111</v>
      </c>
      <c r="D52" s="125" t="s">
        <v>103</v>
      </c>
      <c r="E52" s="121">
        <v>130000</v>
      </c>
      <c r="F52" s="121">
        <v>130000</v>
      </c>
    </row>
    <row r="53" spans="1:6" ht="46.8" x14ac:dyDescent="0.3">
      <c r="A53" s="31" t="s">
        <v>112</v>
      </c>
      <c r="B53" s="36">
        <v>7707802</v>
      </c>
      <c r="C53" s="46">
        <v>244</v>
      </c>
      <c r="D53" s="125"/>
      <c r="E53" s="121">
        <f>E54</f>
        <v>2000</v>
      </c>
      <c r="F53" s="121">
        <f>F54</f>
        <v>2000</v>
      </c>
    </row>
    <row r="54" spans="1:6" x14ac:dyDescent="0.3">
      <c r="A54" s="31" t="s">
        <v>182</v>
      </c>
      <c r="B54" s="36">
        <v>7707802</v>
      </c>
      <c r="C54" s="46">
        <v>244</v>
      </c>
      <c r="D54" s="125" t="s">
        <v>103</v>
      </c>
      <c r="E54" s="121">
        <v>2000</v>
      </c>
      <c r="F54" s="121">
        <v>2000</v>
      </c>
    </row>
    <row r="55" spans="1:6" ht="46.8" x14ac:dyDescent="0.3">
      <c r="A55" s="69" t="s">
        <v>123</v>
      </c>
      <c r="B55" s="123">
        <v>7707032</v>
      </c>
      <c r="C55" s="123"/>
      <c r="D55" s="124"/>
      <c r="E55" s="118">
        <f>E56</f>
        <v>21000</v>
      </c>
      <c r="F55" s="118">
        <f>F56</f>
        <v>48000</v>
      </c>
    </row>
    <row r="56" spans="1:6" ht="46.8" x14ac:dyDescent="0.3">
      <c r="A56" s="45" t="s">
        <v>112</v>
      </c>
      <c r="B56" s="46">
        <v>7707032</v>
      </c>
      <c r="C56" s="46">
        <v>244</v>
      </c>
      <c r="D56" s="125"/>
      <c r="E56" s="121">
        <f>E57</f>
        <v>21000</v>
      </c>
      <c r="F56" s="121">
        <f>F57</f>
        <v>48000</v>
      </c>
    </row>
    <row r="57" spans="1:6" ht="46.8" x14ac:dyDescent="0.3">
      <c r="A57" s="45" t="s">
        <v>88</v>
      </c>
      <c r="B57" s="46">
        <v>7707032</v>
      </c>
      <c r="C57" s="46">
        <v>244</v>
      </c>
      <c r="D57" s="125" t="s">
        <v>91</v>
      </c>
      <c r="E57" s="121">
        <v>21000</v>
      </c>
      <c r="F57" s="121">
        <v>48000</v>
      </c>
    </row>
    <row r="58" spans="1:6" ht="46.8" x14ac:dyDescent="0.3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6.8" x14ac:dyDescent="0.3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6.8" x14ac:dyDescent="0.3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2" x14ac:dyDescent="0.3">
      <c r="A61" s="69" t="s">
        <v>124</v>
      </c>
      <c r="B61" s="123">
        <v>7707501</v>
      </c>
      <c r="C61" s="123"/>
      <c r="D61" s="124"/>
      <c r="E61" s="118">
        <f>E62</f>
        <v>5000</v>
      </c>
      <c r="F61" s="118">
        <f>F62</f>
        <v>5000</v>
      </c>
    </row>
    <row r="62" spans="1:6" ht="46.8" x14ac:dyDescent="0.3">
      <c r="A62" s="45" t="s">
        <v>112</v>
      </c>
      <c r="B62" s="46">
        <v>7707501</v>
      </c>
      <c r="C62" s="46">
        <v>244</v>
      </c>
      <c r="D62" s="125"/>
      <c r="E62" s="121">
        <f>E63</f>
        <v>5000</v>
      </c>
      <c r="F62" s="121">
        <f>F63</f>
        <v>5000</v>
      </c>
    </row>
    <row r="63" spans="1:6" x14ac:dyDescent="0.3">
      <c r="A63" s="45" t="s">
        <v>105</v>
      </c>
      <c r="B63" s="46">
        <v>7707501</v>
      </c>
      <c r="C63" s="46">
        <v>244</v>
      </c>
      <c r="D63" s="125" t="s">
        <v>106</v>
      </c>
      <c r="E63" s="121">
        <v>5000</v>
      </c>
      <c r="F63" s="121">
        <v>5000</v>
      </c>
    </row>
    <row r="64" spans="1:6" ht="31.2" x14ac:dyDescent="0.3">
      <c r="A64" s="126" t="s">
        <v>127</v>
      </c>
      <c r="B64" s="116">
        <v>7707502</v>
      </c>
      <c r="C64" s="123"/>
      <c r="D64" s="124"/>
      <c r="E64" s="118">
        <f>E65+E67</f>
        <v>160800</v>
      </c>
      <c r="F64" s="118">
        <f>F65+F67</f>
        <v>170000</v>
      </c>
    </row>
    <row r="65" spans="1:6" ht="46.8" x14ac:dyDescent="0.3">
      <c r="A65" s="45" t="s">
        <v>112</v>
      </c>
      <c r="B65" s="46">
        <v>7707502</v>
      </c>
      <c r="C65" s="46">
        <v>244</v>
      </c>
      <c r="D65" s="125"/>
      <c r="E65" s="121">
        <f>E66</f>
        <v>150800</v>
      </c>
      <c r="F65" s="121">
        <f>F66</f>
        <v>125000</v>
      </c>
    </row>
    <row r="66" spans="1:6" x14ac:dyDescent="0.3">
      <c r="A66" s="45" t="s">
        <v>94</v>
      </c>
      <c r="B66" s="46">
        <v>7707502</v>
      </c>
      <c r="C66" s="46">
        <v>244</v>
      </c>
      <c r="D66" s="125" t="s">
        <v>95</v>
      </c>
      <c r="E66" s="121">
        <v>150800</v>
      </c>
      <c r="F66" s="121">
        <v>125000</v>
      </c>
    </row>
    <row r="67" spans="1:6" ht="46.8" x14ac:dyDescent="0.3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3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2" x14ac:dyDescent="0.3">
      <c r="A69" s="105" t="s">
        <v>198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6.8" x14ac:dyDescent="0.3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3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2" x14ac:dyDescent="0.3">
      <c r="A72" s="105" t="s">
        <v>199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6.8" x14ac:dyDescent="0.3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3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2" x14ac:dyDescent="0.3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6.8" x14ac:dyDescent="0.3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3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111" customFormat="1" ht="31.2" x14ac:dyDescent="0.3">
      <c r="A78" s="107" t="s">
        <v>202</v>
      </c>
      <c r="B78" s="108">
        <v>7708022</v>
      </c>
      <c r="C78" s="108"/>
      <c r="D78" s="109"/>
      <c r="E78" s="110">
        <f>E79</f>
        <v>30000</v>
      </c>
      <c r="F78" s="110">
        <f>F79</f>
        <v>30000</v>
      </c>
    </row>
    <row r="79" spans="1:6" ht="34.5" customHeight="1" x14ac:dyDescent="0.3">
      <c r="A79" s="112" t="s">
        <v>201</v>
      </c>
      <c r="B79" s="113">
        <v>7708022</v>
      </c>
      <c r="C79" s="113">
        <v>321</v>
      </c>
      <c r="D79" s="114"/>
      <c r="E79" s="115">
        <f>E80</f>
        <v>30000</v>
      </c>
      <c r="F79" s="115">
        <f>F80</f>
        <v>30000</v>
      </c>
    </row>
    <row r="80" spans="1:6" x14ac:dyDescent="0.3">
      <c r="A80" s="112" t="s">
        <v>197</v>
      </c>
      <c r="B80" s="113">
        <v>7708022</v>
      </c>
      <c r="C80" s="113">
        <v>321</v>
      </c>
      <c r="D80" s="114" t="s">
        <v>200</v>
      </c>
      <c r="E80" s="115">
        <v>30000</v>
      </c>
      <c r="F80" s="115">
        <v>30000</v>
      </c>
    </row>
    <row r="81" spans="1:6" ht="31.2" x14ac:dyDescent="0.3">
      <c r="A81" s="34" t="s">
        <v>205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2" x14ac:dyDescent="0.3">
      <c r="A82" s="31" t="s">
        <v>208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3">
      <c r="A83" s="31" t="s">
        <v>209</v>
      </c>
      <c r="B83" s="38">
        <v>7709006</v>
      </c>
      <c r="C83" s="38">
        <v>880</v>
      </c>
      <c r="D83" s="37" t="s">
        <v>206</v>
      </c>
      <c r="E83" s="40">
        <v>95000</v>
      </c>
      <c r="F83" s="40">
        <v>0</v>
      </c>
    </row>
    <row r="84" spans="1:6" ht="68.400000000000006" x14ac:dyDescent="0.3">
      <c r="A84" s="138" t="s">
        <v>213</v>
      </c>
      <c r="B84" s="36" t="s">
        <v>212</v>
      </c>
      <c r="C84" s="36"/>
      <c r="D84" s="35"/>
      <c r="E84" s="42">
        <f>E85</f>
        <v>700</v>
      </c>
      <c r="F84" s="42">
        <f>F85</f>
        <v>700</v>
      </c>
    </row>
    <row r="85" spans="1:6" ht="46.8" x14ac:dyDescent="0.3">
      <c r="A85" s="31" t="s">
        <v>112</v>
      </c>
      <c r="B85" s="38" t="s">
        <v>212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3">
      <c r="A86" s="31" t="s">
        <v>204</v>
      </c>
      <c r="B86" s="38" t="s">
        <v>212</v>
      </c>
      <c r="C86" s="38">
        <v>244</v>
      </c>
      <c r="D86" s="37" t="s">
        <v>211</v>
      </c>
      <c r="E86" s="40">
        <v>700</v>
      </c>
      <c r="F86" s="40">
        <v>700</v>
      </c>
    </row>
    <row r="87" spans="1:6" x14ac:dyDescent="0.3">
      <c r="A87" s="69" t="s">
        <v>104</v>
      </c>
      <c r="B87" s="123"/>
      <c r="C87" s="123"/>
      <c r="D87" s="124"/>
      <c r="E87" s="118">
        <f>E13+E18+E21+E25+E38+E41+E50+E55+E58+E61+E64+E69+E72+E75+E78+E81+E84</f>
        <v>2606100</v>
      </c>
      <c r="F87" s="118">
        <f>F13+F18+F21+F25+F38+F41+F50+F55+F58+F61+F64+F69+F72+F75+F78+F84</f>
        <v>2613300</v>
      </c>
    </row>
    <row r="88" spans="1:6" x14ac:dyDescent="0.3">
      <c r="E88" s="127"/>
      <c r="F88" s="128"/>
    </row>
    <row r="89" spans="1:6" ht="18" x14ac:dyDescent="0.35">
      <c r="A89" s="1" t="s">
        <v>189</v>
      </c>
      <c r="E89" s="1"/>
      <c r="F89" s="2" t="s">
        <v>194</v>
      </c>
    </row>
    <row r="92" spans="1:6" x14ac:dyDescent="0.3">
      <c r="E92" s="26"/>
      <c r="F92" s="26"/>
    </row>
    <row r="93" spans="1:6" x14ac:dyDescent="0.3">
      <c r="E93" s="26"/>
      <c r="F93" s="26"/>
    </row>
    <row r="94" spans="1:6" x14ac:dyDescent="0.3">
      <c r="E94" s="26"/>
      <c r="F94" s="26"/>
    </row>
    <row r="95" spans="1:6" x14ac:dyDescent="0.3">
      <c r="E95" s="26"/>
      <c r="F95" s="26"/>
    </row>
    <row r="96" spans="1:6" x14ac:dyDescent="0.3">
      <c r="E96" s="26"/>
    </row>
    <row r="98" spans="5:6" x14ac:dyDescent="0.3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r:id="rId1"/>
  <rowBreaks count="1" manualBreakCount="1">
    <brk id="3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1C1B-7204-4B77-A075-E45095B0AA65}">
  <dimension ref="A1:G215"/>
  <sheetViews>
    <sheetView workbookViewId="0">
      <selection activeCell="F29" sqref="F29"/>
    </sheetView>
  </sheetViews>
  <sheetFormatPr defaultRowHeight="15.6" x14ac:dyDescent="0.3"/>
  <cols>
    <col min="1" max="1" width="43.33203125" style="362" customWidth="1"/>
    <col min="2" max="2" width="16.109375" style="362" customWidth="1"/>
    <col min="3" max="3" width="17" style="362" customWidth="1"/>
    <col min="4" max="4" width="22.109375" style="19" customWidth="1"/>
    <col min="5" max="5" width="19.88671875" style="101" hidden="1" customWidth="1"/>
    <col min="6" max="7" width="19.88671875" style="101" customWidth="1"/>
  </cols>
  <sheetData>
    <row r="1" spans="1:7" x14ac:dyDescent="0.3">
      <c r="E1" s="290" t="s">
        <v>722</v>
      </c>
      <c r="F1" s="290"/>
      <c r="G1" s="290" t="s">
        <v>721</v>
      </c>
    </row>
    <row r="2" spans="1:7" x14ac:dyDescent="0.3">
      <c r="A2" s="469" t="s">
        <v>723</v>
      </c>
      <c r="B2" s="469"/>
      <c r="C2" s="469"/>
      <c r="D2" s="469"/>
      <c r="E2" s="469"/>
      <c r="F2" s="469"/>
      <c r="G2" s="469"/>
    </row>
    <row r="3" spans="1:7" x14ac:dyDescent="0.3">
      <c r="A3" s="468" t="s">
        <v>720</v>
      </c>
      <c r="B3" s="468"/>
      <c r="C3" s="468"/>
      <c r="D3" s="468"/>
      <c r="E3" s="468"/>
      <c r="F3" s="468"/>
      <c r="G3" s="468"/>
    </row>
    <row r="4" spans="1:7" x14ac:dyDescent="0.3">
      <c r="A4" s="468" t="s">
        <v>724</v>
      </c>
      <c r="B4" s="468"/>
      <c r="C4" s="468"/>
      <c r="D4" s="468"/>
      <c r="E4" s="468"/>
      <c r="F4" s="468"/>
      <c r="G4" s="468"/>
    </row>
    <row r="5" spans="1:7" x14ac:dyDescent="0.3">
      <c r="D5" s="290"/>
    </row>
    <row r="6" spans="1:7" ht="15.75" customHeight="1" x14ac:dyDescent="0.3">
      <c r="A6" s="465" t="s">
        <v>107</v>
      </c>
      <c r="B6" s="448"/>
      <c r="C6" s="448"/>
      <c r="D6" s="448"/>
      <c r="E6" s="448"/>
      <c r="F6" s="448"/>
      <c r="G6" s="448"/>
    </row>
    <row r="7" spans="1:7" ht="33" customHeight="1" x14ac:dyDescent="0.3">
      <c r="A7" s="465" t="s">
        <v>719</v>
      </c>
      <c r="B7" s="465"/>
      <c r="C7" s="465"/>
      <c r="D7" s="465"/>
      <c r="E7" s="465"/>
      <c r="F7" s="465"/>
      <c r="G7" s="465"/>
    </row>
    <row r="8" spans="1:7" ht="15.75" customHeight="1" x14ac:dyDescent="0.3">
      <c r="A8" s="471" t="s">
        <v>725</v>
      </c>
      <c r="B8" s="471"/>
      <c r="C8" s="471"/>
      <c r="D8" s="471"/>
      <c r="E8" s="471"/>
      <c r="F8" s="471"/>
      <c r="G8" s="471"/>
    </row>
    <row r="9" spans="1:7" x14ac:dyDescent="0.3">
      <c r="A9" s="363"/>
    </row>
    <row r="10" spans="1:7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G10" s="431" t="s">
        <v>135</v>
      </c>
    </row>
    <row r="11" spans="1:7" x14ac:dyDescent="0.3">
      <c r="A11" s="470" t="s">
        <v>74</v>
      </c>
      <c r="B11" s="470" t="s">
        <v>108</v>
      </c>
      <c r="C11" s="470" t="s">
        <v>109</v>
      </c>
      <c r="D11" s="470" t="s">
        <v>75</v>
      </c>
      <c r="E11" s="303" t="s">
        <v>151</v>
      </c>
      <c r="F11" s="241" t="s">
        <v>3</v>
      </c>
      <c r="G11" s="241" t="s">
        <v>3</v>
      </c>
    </row>
    <row r="12" spans="1:7" ht="15.75" customHeight="1" x14ac:dyDescent="0.3">
      <c r="A12" s="470"/>
      <c r="B12" s="470"/>
      <c r="C12" s="470"/>
      <c r="D12" s="470"/>
      <c r="E12" s="303"/>
      <c r="F12" s="241" t="s">
        <v>718</v>
      </c>
      <c r="G12" s="241" t="s">
        <v>726</v>
      </c>
    </row>
    <row r="13" spans="1:7" x14ac:dyDescent="0.3">
      <c r="A13" s="430">
        <v>1</v>
      </c>
      <c r="B13" s="430">
        <v>2</v>
      </c>
      <c r="C13" s="430">
        <v>3</v>
      </c>
      <c r="D13" s="430">
        <v>4</v>
      </c>
      <c r="E13" s="430">
        <v>5</v>
      </c>
      <c r="F13" s="430">
        <v>5</v>
      </c>
      <c r="G13" s="430">
        <v>5</v>
      </c>
    </row>
    <row r="14" spans="1:7" ht="62.4" x14ac:dyDescent="0.3">
      <c r="A14" s="201" t="s">
        <v>333</v>
      </c>
      <c r="B14" s="430"/>
      <c r="C14" s="430"/>
      <c r="D14" s="430"/>
      <c r="E14" s="429">
        <f>E15+E21</f>
        <v>126100</v>
      </c>
      <c r="F14" s="429">
        <f>F15+F21</f>
        <v>498779</v>
      </c>
      <c r="G14" s="429">
        <f>G15+G21</f>
        <v>309279</v>
      </c>
    </row>
    <row r="15" spans="1:7" ht="46.8" x14ac:dyDescent="0.3">
      <c r="A15" s="415" t="s">
        <v>242</v>
      </c>
      <c r="B15" s="421">
        <v>7100000000</v>
      </c>
      <c r="C15" s="425"/>
      <c r="D15" s="425"/>
      <c r="E15" s="416">
        <f>E16</f>
        <v>0</v>
      </c>
      <c r="F15" s="416">
        <v>309279</v>
      </c>
      <c r="G15" s="416">
        <v>309279</v>
      </c>
    </row>
    <row r="16" spans="1:7" ht="46.8" x14ac:dyDescent="0.3">
      <c r="A16" s="415" t="s">
        <v>717</v>
      </c>
      <c r="B16" s="421">
        <v>7110000000</v>
      </c>
      <c r="C16" s="425"/>
      <c r="D16" s="425"/>
      <c r="E16" s="416">
        <f>E17</f>
        <v>0</v>
      </c>
      <c r="F16" s="416">
        <v>309279</v>
      </c>
      <c r="G16" s="416">
        <v>309279</v>
      </c>
    </row>
    <row r="17" spans="1:7" ht="62.4" x14ac:dyDescent="0.3">
      <c r="A17" s="415" t="s">
        <v>243</v>
      </c>
      <c r="B17" s="421">
        <v>7110100000</v>
      </c>
      <c r="C17" s="425"/>
      <c r="D17" s="425"/>
      <c r="E17" s="416">
        <f>E18</f>
        <v>0</v>
      </c>
      <c r="F17" s="416">
        <v>309279</v>
      </c>
      <c r="G17" s="416">
        <v>309279</v>
      </c>
    </row>
    <row r="18" spans="1:7" ht="31.2" x14ac:dyDescent="0.3">
      <c r="A18" s="415" t="s">
        <v>244</v>
      </c>
      <c r="B18" s="421" t="s">
        <v>245</v>
      </c>
      <c r="C18" s="425"/>
      <c r="D18" s="425"/>
      <c r="E18" s="416">
        <f>E19</f>
        <v>0</v>
      </c>
      <c r="F18" s="416">
        <v>309279</v>
      </c>
      <c r="G18" s="416">
        <v>309279</v>
      </c>
    </row>
    <row r="19" spans="1:7" ht="46.8" x14ac:dyDescent="0.3">
      <c r="A19" s="202" t="s">
        <v>246</v>
      </c>
      <c r="B19" s="428" t="s">
        <v>245</v>
      </c>
      <c r="C19" s="425"/>
      <c r="D19" s="425"/>
      <c r="E19" s="416">
        <f>E20</f>
        <v>0</v>
      </c>
      <c r="F19" s="418">
        <v>309279</v>
      </c>
      <c r="G19" s="418">
        <v>309279</v>
      </c>
    </row>
    <row r="20" spans="1:7" ht="26.25" customHeight="1" x14ac:dyDescent="0.3">
      <c r="A20" s="202" t="s">
        <v>105</v>
      </c>
      <c r="B20" s="428" t="s">
        <v>245</v>
      </c>
      <c r="C20" s="427">
        <v>200</v>
      </c>
      <c r="D20" s="426" t="s">
        <v>106</v>
      </c>
      <c r="E20" s="418"/>
      <c r="F20" s="418">
        <v>309279</v>
      </c>
      <c r="G20" s="418">
        <v>309279</v>
      </c>
    </row>
    <row r="21" spans="1:7" ht="62.4" x14ac:dyDescent="0.3">
      <c r="A21" s="415" t="s">
        <v>644</v>
      </c>
      <c r="B21" s="421">
        <v>9000000000</v>
      </c>
      <c r="C21" s="425"/>
      <c r="D21" s="425"/>
      <c r="E21" s="416">
        <f t="shared" ref="E21:G23" si="0">E22</f>
        <v>126100</v>
      </c>
      <c r="F21" s="416">
        <f t="shared" si="0"/>
        <v>189500</v>
      </c>
      <c r="G21" s="416">
        <f t="shared" si="0"/>
        <v>0</v>
      </c>
    </row>
    <row r="22" spans="1:7" ht="93.6" x14ac:dyDescent="0.3">
      <c r="A22" s="415" t="s">
        <v>716</v>
      </c>
      <c r="B22" s="421" t="s">
        <v>319</v>
      </c>
      <c r="C22" s="425"/>
      <c r="D22" s="425"/>
      <c r="E22" s="416">
        <f t="shared" si="0"/>
        <v>126100</v>
      </c>
      <c r="F22" s="416">
        <f t="shared" si="0"/>
        <v>189500</v>
      </c>
      <c r="G22" s="416">
        <f t="shared" si="0"/>
        <v>0</v>
      </c>
    </row>
    <row r="23" spans="1:7" ht="78" x14ac:dyDescent="0.3">
      <c r="A23" s="415" t="s">
        <v>715</v>
      </c>
      <c r="B23" s="421" t="s">
        <v>491</v>
      </c>
      <c r="C23" s="425"/>
      <c r="D23" s="425"/>
      <c r="E23" s="416">
        <f t="shared" si="0"/>
        <v>126100</v>
      </c>
      <c r="F23" s="416">
        <f t="shared" si="0"/>
        <v>189500</v>
      </c>
      <c r="G23" s="416">
        <f t="shared" si="0"/>
        <v>0</v>
      </c>
    </row>
    <row r="24" spans="1:7" ht="62.4" x14ac:dyDescent="0.3">
      <c r="A24" s="415" t="s">
        <v>714</v>
      </c>
      <c r="B24" s="421" t="s">
        <v>490</v>
      </c>
      <c r="C24" s="425"/>
      <c r="D24" s="425"/>
      <c r="E24" s="416">
        <f>E25+E27</f>
        <v>126100</v>
      </c>
      <c r="F24" s="416">
        <f>F25+F27</f>
        <v>189500</v>
      </c>
      <c r="G24" s="416">
        <f>G25+G27</f>
        <v>0</v>
      </c>
    </row>
    <row r="25" spans="1:7" ht="93.6" x14ac:dyDescent="0.3">
      <c r="A25" s="202" t="s">
        <v>247</v>
      </c>
      <c r="B25" s="424" t="s">
        <v>490</v>
      </c>
      <c r="C25" s="423" t="s">
        <v>248</v>
      </c>
      <c r="D25" s="203"/>
      <c r="E25" s="418">
        <f>E26</f>
        <v>119210</v>
      </c>
      <c r="F25" s="418">
        <f>F26</f>
        <v>179374</v>
      </c>
      <c r="G25" s="418">
        <f>G26</f>
        <v>0</v>
      </c>
    </row>
    <row r="26" spans="1:7" ht="31.2" x14ac:dyDescent="0.3">
      <c r="A26" s="202" t="s">
        <v>713</v>
      </c>
      <c r="B26" s="424" t="s">
        <v>490</v>
      </c>
      <c r="C26" s="423" t="s">
        <v>248</v>
      </c>
      <c r="D26" s="203" t="s">
        <v>137</v>
      </c>
      <c r="E26" s="418">
        <v>119210</v>
      </c>
      <c r="F26" s="418">
        <v>179374</v>
      </c>
      <c r="G26" s="418">
        <v>0</v>
      </c>
    </row>
    <row r="27" spans="1:7" ht="46.8" x14ac:dyDescent="0.3">
      <c r="A27" s="202" t="s">
        <v>246</v>
      </c>
      <c r="B27" s="424" t="s">
        <v>490</v>
      </c>
      <c r="C27" s="423" t="s">
        <v>249</v>
      </c>
      <c r="D27" s="203"/>
      <c r="E27" s="418">
        <f>E28</f>
        <v>6890</v>
      </c>
      <c r="F27" s="418">
        <f>F28</f>
        <v>10126</v>
      </c>
      <c r="G27" s="418">
        <f>G28</f>
        <v>0</v>
      </c>
    </row>
    <row r="28" spans="1:7" ht="31.2" x14ac:dyDescent="0.3">
      <c r="A28" s="202" t="s">
        <v>713</v>
      </c>
      <c r="B28" s="424" t="s">
        <v>490</v>
      </c>
      <c r="C28" s="423" t="s">
        <v>249</v>
      </c>
      <c r="D28" s="203" t="s">
        <v>137</v>
      </c>
      <c r="E28" s="418">
        <v>6890</v>
      </c>
      <c r="F28" s="418">
        <v>10126</v>
      </c>
      <c r="G28" s="418">
        <v>0</v>
      </c>
    </row>
    <row r="29" spans="1:7" x14ac:dyDescent="0.3">
      <c r="A29" s="421" t="s">
        <v>250</v>
      </c>
      <c r="B29" s="417" t="s">
        <v>251</v>
      </c>
      <c r="C29" s="417"/>
      <c r="D29" s="417"/>
      <c r="E29" s="416" t="e">
        <f>E30+E54+E80+E116+E121+E148</f>
        <v>#REF!</v>
      </c>
      <c r="F29" s="416">
        <f>F30+F54+F80+F116+F121+F148</f>
        <v>2967113.31</v>
      </c>
      <c r="G29" s="416">
        <f>G30+G54+G80+G116+G121+G148</f>
        <v>2903053.89</v>
      </c>
    </row>
    <row r="30" spans="1:7" ht="46.8" x14ac:dyDescent="0.3">
      <c r="A30" s="303" t="s">
        <v>252</v>
      </c>
      <c r="B30" s="410" t="s">
        <v>253</v>
      </c>
      <c r="C30" s="410"/>
      <c r="D30" s="410"/>
      <c r="E30" s="409">
        <f>E31+E34+E37+E42+E46+E50</f>
        <v>3895873.95</v>
      </c>
      <c r="F30" s="409">
        <f>F31+F34+F37+F46</f>
        <v>2435875</v>
      </c>
      <c r="G30" s="409">
        <f>G31+G34+G37+G42+G46+G50</f>
        <v>2415868</v>
      </c>
    </row>
    <row r="31" spans="1:7" ht="31.2" x14ac:dyDescent="0.3">
      <c r="A31" s="204" t="s">
        <v>254</v>
      </c>
      <c r="B31" s="407" t="s">
        <v>255</v>
      </c>
      <c r="C31" s="407"/>
      <c r="D31" s="407"/>
      <c r="E31" s="406">
        <f t="shared" ref="E31:G32" si="1">E32</f>
        <v>601370</v>
      </c>
      <c r="F31" s="406">
        <f t="shared" si="1"/>
        <v>923064.26</v>
      </c>
      <c r="G31" s="406">
        <f t="shared" si="1"/>
        <v>915622.5</v>
      </c>
    </row>
    <row r="32" spans="1:7" ht="93.6" x14ac:dyDescent="0.3">
      <c r="A32" s="204" t="s">
        <v>247</v>
      </c>
      <c r="B32" s="407" t="s">
        <v>255</v>
      </c>
      <c r="C32" s="407" t="s">
        <v>248</v>
      </c>
      <c r="D32" s="407"/>
      <c r="E32" s="406">
        <f t="shared" si="1"/>
        <v>601370</v>
      </c>
      <c r="F32" s="406">
        <f t="shared" si="1"/>
        <v>923064.26</v>
      </c>
      <c r="G32" s="406">
        <f t="shared" si="1"/>
        <v>915622.5</v>
      </c>
    </row>
    <row r="33" spans="1:7" x14ac:dyDescent="0.3">
      <c r="A33" s="204" t="s">
        <v>113</v>
      </c>
      <c r="B33" s="407" t="s">
        <v>255</v>
      </c>
      <c r="C33" s="407" t="s">
        <v>248</v>
      </c>
      <c r="D33" s="407" t="s">
        <v>79</v>
      </c>
      <c r="E33" s="406">
        <v>601370</v>
      </c>
      <c r="F33" s="406">
        <v>923064.26</v>
      </c>
      <c r="G33" s="406">
        <v>915622.5</v>
      </c>
    </row>
    <row r="34" spans="1:7" ht="31.2" x14ac:dyDescent="0.3">
      <c r="A34" s="204" t="s">
        <v>254</v>
      </c>
      <c r="B34" s="407" t="s">
        <v>256</v>
      </c>
      <c r="C34" s="407"/>
      <c r="D34" s="407"/>
      <c r="E34" s="406">
        <f>E35</f>
        <v>2672703.9500000002</v>
      </c>
      <c r="F34" s="406">
        <f>F36</f>
        <v>1453810.74</v>
      </c>
      <c r="G34" s="406">
        <f>G36</f>
        <v>1442245.5</v>
      </c>
    </row>
    <row r="35" spans="1:7" ht="93.6" x14ac:dyDescent="0.3">
      <c r="A35" s="204" t="s">
        <v>247</v>
      </c>
      <c r="B35" s="407" t="s">
        <v>256</v>
      </c>
      <c r="C35" s="407" t="s">
        <v>248</v>
      </c>
      <c r="D35" s="407"/>
      <c r="E35" s="406">
        <f>E36</f>
        <v>2672703.9500000002</v>
      </c>
      <c r="F35" s="406">
        <f>F36</f>
        <v>1453810.74</v>
      </c>
      <c r="G35" s="406">
        <f>G36</f>
        <v>1442245.5</v>
      </c>
    </row>
    <row r="36" spans="1:7" ht="31.2" x14ac:dyDescent="0.3">
      <c r="A36" s="204" t="s">
        <v>257</v>
      </c>
      <c r="B36" s="407" t="s">
        <v>256</v>
      </c>
      <c r="C36" s="407" t="s">
        <v>248</v>
      </c>
      <c r="D36" s="407" t="s">
        <v>81</v>
      </c>
      <c r="E36" s="406">
        <v>2672703.9500000002</v>
      </c>
      <c r="F36" s="406">
        <v>1453810.74</v>
      </c>
      <c r="G36" s="406">
        <v>1442245.5</v>
      </c>
    </row>
    <row r="37" spans="1:7" x14ac:dyDescent="0.3">
      <c r="A37" s="204" t="s">
        <v>258</v>
      </c>
      <c r="B37" s="407" t="s">
        <v>259</v>
      </c>
      <c r="C37" s="407"/>
      <c r="D37" s="407"/>
      <c r="E37" s="406">
        <f>E38+E40</f>
        <v>369600</v>
      </c>
      <c r="F37" s="406">
        <f>F38+F40</f>
        <v>59000</v>
      </c>
      <c r="G37" s="406">
        <f>G38+G40</f>
        <v>58000</v>
      </c>
    </row>
    <row r="38" spans="1:7" ht="31.2" x14ac:dyDescent="0.3">
      <c r="A38" s="170" t="s">
        <v>260</v>
      </c>
      <c r="B38" s="407" t="s">
        <v>259</v>
      </c>
      <c r="C38" s="407" t="s">
        <v>249</v>
      </c>
      <c r="D38" s="407"/>
      <c r="E38" s="406">
        <f>E39</f>
        <v>310600</v>
      </c>
      <c r="F38" s="406">
        <f>F39</f>
        <v>59000</v>
      </c>
      <c r="G38" s="406">
        <f>G39</f>
        <v>58000</v>
      </c>
    </row>
    <row r="39" spans="1:7" ht="31.2" x14ac:dyDescent="0.3">
      <c r="A39" s="204" t="s">
        <v>257</v>
      </c>
      <c r="B39" s="407" t="s">
        <v>259</v>
      </c>
      <c r="C39" s="407" t="s">
        <v>249</v>
      </c>
      <c r="D39" s="407" t="s">
        <v>81</v>
      </c>
      <c r="E39" s="406">
        <v>310600</v>
      </c>
      <c r="F39" s="406">
        <v>59000</v>
      </c>
      <c r="G39" s="406">
        <v>58000</v>
      </c>
    </row>
    <row r="40" spans="1:7" x14ac:dyDescent="0.3">
      <c r="A40" s="170" t="s">
        <v>261</v>
      </c>
      <c r="B40" s="407" t="s">
        <v>259</v>
      </c>
      <c r="C40" s="407" t="s">
        <v>262</v>
      </c>
      <c r="D40" s="407"/>
      <c r="E40" s="406">
        <f>E41</f>
        <v>59000</v>
      </c>
      <c r="F40" s="406">
        <f>F41</f>
        <v>0</v>
      </c>
      <c r="G40" s="406">
        <f>G41</f>
        <v>0</v>
      </c>
    </row>
    <row r="41" spans="1:7" ht="31.2" x14ac:dyDescent="0.3">
      <c r="A41" s="204" t="s">
        <v>257</v>
      </c>
      <c r="B41" s="407" t="s">
        <v>334</v>
      </c>
      <c r="C41" s="407" t="s">
        <v>262</v>
      </c>
      <c r="D41" s="407" t="s">
        <v>81</v>
      </c>
      <c r="E41" s="406">
        <v>59000</v>
      </c>
      <c r="F41" s="406">
        <v>0</v>
      </c>
      <c r="G41" s="406">
        <v>0</v>
      </c>
    </row>
    <row r="42" spans="1:7" ht="31.2" x14ac:dyDescent="0.3">
      <c r="A42" s="234" t="s">
        <v>349</v>
      </c>
      <c r="B42" s="410" t="s">
        <v>350</v>
      </c>
      <c r="C42" s="410"/>
      <c r="D42" s="410"/>
      <c r="E42" s="409">
        <f t="shared" ref="E42:G44" si="2">E43</f>
        <v>100000</v>
      </c>
      <c r="F42" s="409">
        <f t="shared" si="2"/>
        <v>0</v>
      </c>
      <c r="G42" s="409">
        <f t="shared" si="2"/>
        <v>0</v>
      </c>
    </row>
    <row r="43" spans="1:7" ht="93.6" x14ac:dyDescent="0.3">
      <c r="A43" s="415" t="s">
        <v>341</v>
      </c>
      <c r="B43" s="410" t="s">
        <v>351</v>
      </c>
      <c r="C43" s="410"/>
      <c r="D43" s="410"/>
      <c r="E43" s="409">
        <f t="shared" si="2"/>
        <v>100000</v>
      </c>
      <c r="F43" s="409">
        <f t="shared" si="2"/>
        <v>0</v>
      </c>
      <c r="G43" s="409">
        <f t="shared" si="2"/>
        <v>0</v>
      </c>
    </row>
    <row r="44" spans="1:7" ht="31.2" x14ac:dyDescent="0.3">
      <c r="A44" s="170" t="s">
        <v>260</v>
      </c>
      <c r="B44" s="410" t="s">
        <v>351</v>
      </c>
      <c r="C44" s="407" t="s">
        <v>249</v>
      </c>
      <c r="D44" s="407"/>
      <c r="E44" s="406">
        <f t="shared" si="2"/>
        <v>100000</v>
      </c>
      <c r="F44" s="406">
        <f t="shared" si="2"/>
        <v>0</v>
      </c>
      <c r="G44" s="406">
        <f t="shared" si="2"/>
        <v>0</v>
      </c>
    </row>
    <row r="45" spans="1:7" x14ac:dyDescent="0.3">
      <c r="A45" s="204" t="s">
        <v>214</v>
      </c>
      <c r="B45" s="410" t="s">
        <v>351</v>
      </c>
      <c r="C45" s="407" t="s">
        <v>249</v>
      </c>
      <c r="D45" s="407" t="s">
        <v>211</v>
      </c>
      <c r="E45" s="406">
        <v>100000</v>
      </c>
      <c r="F45" s="406">
        <v>0</v>
      </c>
      <c r="G45" s="406">
        <v>0</v>
      </c>
    </row>
    <row r="46" spans="1:7" ht="31.2" x14ac:dyDescent="0.3">
      <c r="A46" s="234" t="s">
        <v>352</v>
      </c>
      <c r="B46" s="410" t="s">
        <v>354</v>
      </c>
      <c r="C46" s="410"/>
      <c r="D46" s="410"/>
      <c r="E46" s="409">
        <f t="shared" ref="E46:G48" si="3">E47</f>
        <v>139200</v>
      </c>
      <c r="F46" s="409">
        <f t="shared" si="3"/>
        <v>0</v>
      </c>
      <c r="G46" s="409">
        <f t="shared" si="3"/>
        <v>0</v>
      </c>
    </row>
    <row r="47" spans="1:7" ht="62.4" x14ac:dyDescent="0.3">
      <c r="A47" s="197" t="s">
        <v>353</v>
      </c>
      <c r="B47" s="410" t="s">
        <v>355</v>
      </c>
      <c r="C47" s="410"/>
      <c r="D47" s="410"/>
      <c r="E47" s="409">
        <f t="shared" si="3"/>
        <v>139200</v>
      </c>
      <c r="F47" s="409">
        <f t="shared" si="3"/>
        <v>0</v>
      </c>
      <c r="G47" s="409">
        <f t="shared" si="3"/>
        <v>0</v>
      </c>
    </row>
    <row r="48" spans="1:7" ht="31.2" x14ac:dyDescent="0.3">
      <c r="A48" s="170" t="s">
        <v>260</v>
      </c>
      <c r="B48" s="410" t="s">
        <v>355</v>
      </c>
      <c r="C48" s="407" t="s">
        <v>356</v>
      </c>
      <c r="D48" s="407"/>
      <c r="E48" s="406">
        <f t="shared" si="3"/>
        <v>139200</v>
      </c>
      <c r="F48" s="406">
        <f t="shared" si="3"/>
        <v>0</v>
      </c>
      <c r="G48" s="406">
        <f t="shared" si="3"/>
        <v>0</v>
      </c>
    </row>
    <row r="49" spans="1:7" x14ac:dyDescent="0.3">
      <c r="A49" s="204" t="s">
        <v>197</v>
      </c>
      <c r="B49" s="410" t="s">
        <v>355</v>
      </c>
      <c r="C49" s="407" t="s">
        <v>356</v>
      </c>
      <c r="D49" s="407" t="s">
        <v>200</v>
      </c>
      <c r="E49" s="406">
        <v>139200</v>
      </c>
      <c r="F49" s="406">
        <v>0</v>
      </c>
      <c r="G49" s="406">
        <v>0</v>
      </c>
    </row>
    <row r="50" spans="1:7" ht="31.2" x14ac:dyDescent="0.3">
      <c r="A50" s="200" t="s">
        <v>357</v>
      </c>
      <c r="B50" s="410" t="s">
        <v>358</v>
      </c>
      <c r="C50" s="410"/>
      <c r="D50" s="410"/>
      <c r="E50" s="409">
        <f t="shared" ref="E50:G52" si="4">E51</f>
        <v>13000</v>
      </c>
      <c r="F50" s="409">
        <f t="shared" si="4"/>
        <v>0</v>
      </c>
      <c r="G50" s="409">
        <f t="shared" si="4"/>
        <v>0</v>
      </c>
    </row>
    <row r="51" spans="1:7" ht="93.6" x14ac:dyDescent="0.3">
      <c r="A51" s="415" t="s">
        <v>341</v>
      </c>
      <c r="B51" s="410" t="s">
        <v>359</v>
      </c>
      <c r="C51" s="410"/>
      <c r="D51" s="410"/>
      <c r="E51" s="409">
        <f t="shared" si="4"/>
        <v>13000</v>
      </c>
      <c r="F51" s="409">
        <f t="shared" si="4"/>
        <v>0</v>
      </c>
      <c r="G51" s="409">
        <f t="shared" si="4"/>
        <v>0</v>
      </c>
    </row>
    <row r="52" spans="1:7" ht="31.2" x14ac:dyDescent="0.3">
      <c r="A52" s="170" t="s">
        <v>260</v>
      </c>
      <c r="B52" s="410" t="s">
        <v>359</v>
      </c>
      <c r="C52" s="407" t="s">
        <v>249</v>
      </c>
      <c r="D52" s="407"/>
      <c r="E52" s="406">
        <f t="shared" si="4"/>
        <v>13000</v>
      </c>
      <c r="F52" s="406">
        <f t="shared" si="4"/>
        <v>0</v>
      </c>
      <c r="G52" s="406">
        <f t="shared" si="4"/>
        <v>0</v>
      </c>
    </row>
    <row r="53" spans="1:7" ht="46.8" x14ac:dyDescent="0.3">
      <c r="A53" s="235" t="s">
        <v>240</v>
      </c>
      <c r="B53" s="410" t="s">
        <v>359</v>
      </c>
      <c r="C53" s="407" t="s">
        <v>249</v>
      </c>
      <c r="D53" s="407" t="s">
        <v>239</v>
      </c>
      <c r="E53" s="406">
        <v>13000</v>
      </c>
      <c r="F53" s="406">
        <v>0</v>
      </c>
      <c r="G53" s="406">
        <v>0</v>
      </c>
    </row>
    <row r="54" spans="1:7" ht="46.8" x14ac:dyDescent="0.3">
      <c r="A54" s="242" t="s">
        <v>263</v>
      </c>
      <c r="B54" s="410" t="s">
        <v>264</v>
      </c>
      <c r="C54" s="410"/>
      <c r="D54" s="410"/>
      <c r="E54" s="409">
        <f>E55+E59+E68+E72</f>
        <v>31600</v>
      </c>
      <c r="F54" s="409">
        <f>F55+F59+F68+F72</f>
        <v>0</v>
      </c>
      <c r="G54" s="409">
        <f>G55+G59+G68+G72</f>
        <v>0</v>
      </c>
    </row>
    <row r="55" spans="1:7" ht="46.8" x14ac:dyDescent="0.3">
      <c r="A55" s="242" t="s">
        <v>336</v>
      </c>
      <c r="B55" s="410" t="s">
        <v>335</v>
      </c>
      <c r="C55" s="410"/>
      <c r="D55" s="410"/>
      <c r="E55" s="409">
        <f t="shared" ref="E55:G57" si="5">E56</f>
        <v>4000</v>
      </c>
      <c r="F55" s="409">
        <f t="shared" si="5"/>
        <v>0</v>
      </c>
      <c r="G55" s="409">
        <f t="shared" si="5"/>
        <v>0</v>
      </c>
    </row>
    <row r="56" spans="1:7" ht="93.6" x14ac:dyDescent="0.3">
      <c r="A56" s="415" t="s">
        <v>341</v>
      </c>
      <c r="B56" s="410" t="s">
        <v>337</v>
      </c>
      <c r="C56" s="410"/>
      <c r="D56" s="410"/>
      <c r="E56" s="409">
        <f t="shared" si="5"/>
        <v>4000</v>
      </c>
      <c r="F56" s="409">
        <f t="shared" si="5"/>
        <v>0</v>
      </c>
      <c r="G56" s="409">
        <f t="shared" si="5"/>
        <v>0</v>
      </c>
    </row>
    <row r="57" spans="1:7" ht="31.2" x14ac:dyDescent="0.3">
      <c r="A57" s="170" t="s">
        <v>260</v>
      </c>
      <c r="B57" s="407" t="s">
        <v>337</v>
      </c>
      <c r="C57" s="407" t="s">
        <v>249</v>
      </c>
      <c r="D57" s="407"/>
      <c r="E57" s="406">
        <f t="shared" si="5"/>
        <v>4000</v>
      </c>
      <c r="F57" s="406">
        <f t="shared" si="5"/>
        <v>0</v>
      </c>
      <c r="G57" s="406">
        <f t="shared" si="5"/>
        <v>0</v>
      </c>
    </row>
    <row r="58" spans="1:7" ht="62.4" x14ac:dyDescent="0.3">
      <c r="A58" s="204" t="s">
        <v>712</v>
      </c>
      <c r="B58" s="407" t="s">
        <v>337</v>
      </c>
      <c r="C58" s="407" t="s">
        <v>249</v>
      </c>
      <c r="D58" s="407" t="s">
        <v>91</v>
      </c>
      <c r="E58" s="406">
        <v>4000</v>
      </c>
      <c r="F58" s="406">
        <v>0</v>
      </c>
      <c r="G58" s="406">
        <v>0</v>
      </c>
    </row>
    <row r="59" spans="1:7" ht="31.2" x14ac:dyDescent="0.3">
      <c r="A59" s="242" t="s">
        <v>265</v>
      </c>
      <c r="B59" s="410" t="s">
        <v>266</v>
      </c>
      <c r="C59" s="410"/>
      <c r="D59" s="410"/>
      <c r="E59" s="409">
        <f t="shared" ref="E59:G61" si="6">E60</f>
        <v>2000</v>
      </c>
      <c r="F59" s="409">
        <f t="shared" si="6"/>
        <v>0</v>
      </c>
      <c r="G59" s="409">
        <f t="shared" si="6"/>
        <v>0</v>
      </c>
    </row>
    <row r="60" spans="1:7" ht="93.6" x14ac:dyDescent="0.3">
      <c r="A60" s="415" t="s">
        <v>341</v>
      </c>
      <c r="B60" s="410" t="s">
        <v>267</v>
      </c>
      <c r="C60" s="410"/>
      <c r="D60" s="410"/>
      <c r="E60" s="409">
        <f t="shared" si="6"/>
        <v>2000</v>
      </c>
      <c r="F60" s="409">
        <f t="shared" si="6"/>
        <v>0</v>
      </c>
      <c r="G60" s="409">
        <f t="shared" si="6"/>
        <v>0</v>
      </c>
    </row>
    <row r="61" spans="1:7" ht="31.2" x14ac:dyDescent="0.3">
      <c r="A61" s="170" t="s">
        <v>260</v>
      </c>
      <c r="B61" s="407" t="s">
        <v>267</v>
      </c>
      <c r="C61" s="407" t="s">
        <v>249</v>
      </c>
      <c r="D61" s="407"/>
      <c r="E61" s="406">
        <f t="shared" si="6"/>
        <v>2000</v>
      </c>
      <c r="F61" s="406">
        <f t="shared" si="6"/>
        <v>0</v>
      </c>
      <c r="G61" s="406">
        <f t="shared" si="6"/>
        <v>0</v>
      </c>
    </row>
    <row r="62" spans="1:7" x14ac:dyDescent="0.3">
      <c r="A62" s="204" t="s">
        <v>488</v>
      </c>
      <c r="B62" s="407" t="s">
        <v>267</v>
      </c>
      <c r="C62" s="407" t="s">
        <v>249</v>
      </c>
      <c r="D62" s="407" t="s">
        <v>89</v>
      </c>
      <c r="E62" s="406">
        <v>2000</v>
      </c>
      <c r="F62" s="406">
        <v>0</v>
      </c>
      <c r="G62" s="406">
        <v>0</v>
      </c>
    </row>
    <row r="63" spans="1:7" ht="31.2" hidden="1" x14ac:dyDescent="0.3">
      <c r="A63" s="303" t="s">
        <v>711</v>
      </c>
      <c r="B63" s="410" t="s">
        <v>710</v>
      </c>
      <c r="C63" s="410"/>
      <c r="D63" s="410"/>
      <c r="E63" s="409">
        <f t="shared" ref="E63:G64" si="7">E64</f>
        <v>0</v>
      </c>
      <c r="F63" s="409">
        <f t="shared" si="7"/>
        <v>0</v>
      </c>
      <c r="G63" s="409">
        <f t="shared" si="7"/>
        <v>0</v>
      </c>
    </row>
    <row r="64" spans="1:7" ht="93.6" hidden="1" x14ac:dyDescent="0.3">
      <c r="A64" s="202" t="s">
        <v>247</v>
      </c>
      <c r="B64" s="407" t="s">
        <v>710</v>
      </c>
      <c r="C64" s="407" t="s">
        <v>248</v>
      </c>
      <c r="D64" s="407"/>
      <c r="E64" s="406">
        <f t="shared" si="7"/>
        <v>0</v>
      </c>
      <c r="F64" s="406">
        <f t="shared" si="7"/>
        <v>0</v>
      </c>
      <c r="G64" s="406">
        <f t="shared" si="7"/>
        <v>0</v>
      </c>
    </row>
    <row r="65" spans="1:7" hidden="1" x14ac:dyDescent="0.3">
      <c r="A65" s="204" t="s">
        <v>90</v>
      </c>
      <c r="B65" s="407" t="s">
        <v>710</v>
      </c>
      <c r="C65" s="407" t="s">
        <v>248</v>
      </c>
      <c r="D65" s="407" t="s">
        <v>270</v>
      </c>
      <c r="E65" s="406"/>
      <c r="F65" s="406"/>
      <c r="G65" s="406"/>
    </row>
    <row r="66" spans="1:7" ht="31.2" hidden="1" x14ac:dyDescent="0.3">
      <c r="A66" s="303" t="s">
        <v>695</v>
      </c>
      <c r="B66" s="410" t="s">
        <v>709</v>
      </c>
      <c r="C66" s="410"/>
      <c r="D66" s="410"/>
      <c r="E66" s="409">
        <f>E67</f>
        <v>23600</v>
      </c>
      <c r="F66" s="409">
        <f>F67</f>
        <v>0</v>
      </c>
      <c r="G66" s="409">
        <f>G67</f>
        <v>0</v>
      </c>
    </row>
    <row r="67" spans="1:7" ht="31.2" hidden="1" x14ac:dyDescent="0.3">
      <c r="A67" s="170" t="s">
        <v>260</v>
      </c>
      <c r="B67" s="407" t="s">
        <v>709</v>
      </c>
      <c r="C67" s="407" t="s">
        <v>249</v>
      </c>
      <c r="D67" s="407"/>
      <c r="E67" s="406">
        <f>E72</f>
        <v>23600</v>
      </c>
      <c r="F67" s="406"/>
      <c r="G67" s="406"/>
    </row>
    <row r="68" spans="1:7" ht="31.2" x14ac:dyDescent="0.3">
      <c r="A68" s="242" t="s">
        <v>340</v>
      </c>
      <c r="B68" s="410" t="s">
        <v>338</v>
      </c>
      <c r="C68" s="410"/>
      <c r="D68" s="410"/>
      <c r="E68" s="409">
        <f t="shared" ref="E68:G70" si="8">E69</f>
        <v>2000</v>
      </c>
      <c r="F68" s="409">
        <f t="shared" si="8"/>
        <v>0</v>
      </c>
      <c r="G68" s="409">
        <f t="shared" si="8"/>
        <v>0</v>
      </c>
    </row>
    <row r="69" spans="1:7" ht="93.6" x14ac:dyDescent="0.3">
      <c r="A69" s="415" t="s">
        <v>341</v>
      </c>
      <c r="B69" s="410" t="s">
        <v>339</v>
      </c>
      <c r="C69" s="410"/>
      <c r="D69" s="410"/>
      <c r="E69" s="409">
        <f t="shared" si="8"/>
        <v>2000</v>
      </c>
      <c r="F69" s="409">
        <f t="shared" si="8"/>
        <v>0</v>
      </c>
      <c r="G69" s="409">
        <f t="shared" si="8"/>
        <v>0</v>
      </c>
    </row>
    <row r="70" spans="1:7" ht="31.2" x14ac:dyDescent="0.3">
      <c r="A70" s="170" t="s">
        <v>260</v>
      </c>
      <c r="B70" s="407" t="s">
        <v>339</v>
      </c>
      <c r="C70" s="407" t="s">
        <v>249</v>
      </c>
      <c r="D70" s="407"/>
      <c r="E70" s="406">
        <f t="shared" si="8"/>
        <v>2000</v>
      </c>
      <c r="F70" s="406">
        <f t="shared" si="8"/>
        <v>0</v>
      </c>
      <c r="G70" s="406">
        <f t="shared" si="8"/>
        <v>0</v>
      </c>
    </row>
    <row r="71" spans="1:7" x14ac:dyDescent="0.3">
      <c r="A71" s="204" t="s">
        <v>280</v>
      </c>
      <c r="B71" s="407" t="s">
        <v>339</v>
      </c>
      <c r="C71" s="407" t="s">
        <v>249</v>
      </c>
      <c r="D71" s="407" t="s">
        <v>95</v>
      </c>
      <c r="E71" s="406">
        <v>2000</v>
      </c>
      <c r="F71" s="406">
        <v>0</v>
      </c>
      <c r="G71" s="406">
        <v>0</v>
      </c>
    </row>
    <row r="72" spans="1:7" ht="31.2" x14ac:dyDescent="0.3">
      <c r="A72" s="303" t="s">
        <v>708</v>
      </c>
      <c r="B72" s="410" t="s">
        <v>269</v>
      </c>
      <c r="C72" s="407"/>
      <c r="D72" s="407"/>
      <c r="E72" s="409">
        <f t="shared" ref="E72:G74" si="9">E73</f>
        <v>23600</v>
      </c>
      <c r="F72" s="409">
        <f t="shared" si="9"/>
        <v>0</v>
      </c>
      <c r="G72" s="409">
        <f t="shared" si="9"/>
        <v>0</v>
      </c>
    </row>
    <row r="73" spans="1:7" ht="93.6" x14ac:dyDescent="0.3">
      <c r="A73" s="415" t="s">
        <v>341</v>
      </c>
      <c r="B73" s="410" t="s">
        <v>271</v>
      </c>
      <c r="C73" s="410"/>
      <c r="D73" s="410"/>
      <c r="E73" s="409">
        <f t="shared" si="9"/>
        <v>23600</v>
      </c>
      <c r="F73" s="409">
        <f t="shared" si="9"/>
        <v>0</v>
      </c>
      <c r="G73" s="409">
        <f t="shared" si="9"/>
        <v>0</v>
      </c>
    </row>
    <row r="74" spans="1:7" ht="31.2" x14ac:dyDescent="0.3">
      <c r="A74" s="170" t="s">
        <v>260</v>
      </c>
      <c r="B74" s="407" t="s">
        <v>271</v>
      </c>
      <c r="C74" s="407" t="s">
        <v>249</v>
      </c>
      <c r="D74" s="407"/>
      <c r="E74" s="406">
        <f t="shared" si="9"/>
        <v>23600</v>
      </c>
      <c r="F74" s="406">
        <f t="shared" si="9"/>
        <v>0</v>
      </c>
      <c r="G74" s="406">
        <f t="shared" si="9"/>
        <v>0</v>
      </c>
    </row>
    <row r="75" spans="1:7" ht="62.4" x14ac:dyDescent="0.3">
      <c r="A75" s="204" t="s">
        <v>707</v>
      </c>
      <c r="B75" s="407" t="s">
        <v>271</v>
      </c>
      <c r="C75" s="407" t="s">
        <v>249</v>
      </c>
      <c r="D75" s="407" t="s">
        <v>91</v>
      </c>
      <c r="E75" s="406">
        <v>23600</v>
      </c>
      <c r="F75" s="406">
        <v>0</v>
      </c>
      <c r="G75" s="406">
        <v>0</v>
      </c>
    </row>
    <row r="76" spans="1:7" ht="31.2" hidden="1" x14ac:dyDescent="0.3">
      <c r="A76" s="28" t="s">
        <v>706</v>
      </c>
      <c r="B76" s="410" t="s">
        <v>272</v>
      </c>
      <c r="C76" s="410"/>
      <c r="D76" s="410"/>
      <c r="E76" s="409">
        <f>E78</f>
        <v>0</v>
      </c>
      <c r="F76" s="409">
        <f>F78</f>
        <v>0</v>
      </c>
      <c r="G76" s="409">
        <f>G78</f>
        <v>0</v>
      </c>
    </row>
    <row r="77" spans="1:7" ht="93.6" hidden="1" x14ac:dyDescent="0.3">
      <c r="A77" s="415" t="s">
        <v>341</v>
      </c>
      <c r="B77" s="410" t="s">
        <v>273</v>
      </c>
      <c r="C77" s="410"/>
      <c r="D77" s="410"/>
      <c r="E77" s="409">
        <f t="shared" ref="E77:G78" si="10">E78</f>
        <v>0</v>
      </c>
      <c r="F77" s="409">
        <f t="shared" si="10"/>
        <v>0</v>
      </c>
      <c r="G77" s="409">
        <f t="shared" si="10"/>
        <v>0</v>
      </c>
    </row>
    <row r="78" spans="1:7" ht="31.2" hidden="1" x14ac:dyDescent="0.3">
      <c r="A78" s="170" t="s">
        <v>260</v>
      </c>
      <c r="B78" s="407" t="s">
        <v>273</v>
      </c>
      <c r="C78" s="407" t="s">
        <v>249</v>
      </c>
      <c r="D78" s="407"/>
      <c r="E78" s="406">
        <f t="shared" si="10"/>
        <v>0</v>
      </c>
      <c r="F78" s="406">
        <f t="shared" si="10"/>
        <v>0</v>
      </c>
      <c r="G78" s="406">
        <f t="shared" si="10"/>
        <v>0</v>
      </c>
    </row>
    <row r="79" spans="1:7" ht="46.8" hidden="1" x14ac:dyDescent="0.3">
      <c r="A79" s="204" t="s">
        <v>705</v>
      </c>
      <c r="B79" s="407" t="s">
        <v>273</v>
      </c>
      <c r="C79" s="407" t="s">
        <v>249</v>
      </c>
      <c r="D79" s="407" t="s">
        <v>274</v>
      </c>
      <c r="E79" s="406"/>
      <c r="F79" s="406"/>
      <c r="G79" s="406"/>
    </row>
    <row r="80" spans="1:7" ht="31.2" x14ac:dyDescent="0.3">
      <c r="A80" s="28" t="s">
        <v>275</v>
      </c>
      <c r="B80" s="410" t="s">
        <v>276</v>
      </c>
      <c r="C80" s="410"/>
      <c r="D80" s="410"/>
      <c r="E80" s="409">
        <f>E81</f>
        <v>293885.67000000004</v>
      </c>
      <c r="F80" s="409">
        <f>F81</f>
        <v>181238.31</v>
      </c>
      <c r="G80" s="409">
        <f>G81</f>
        <v>187185.89</v>
      </c>
    </row>
    <row r="81" spans="1:7" ht="31.2" x14ac:dyDescent="0.3">
      <c r="A81" s="28" t="s">
        <v>277</v>
      </c>
      <c r="B81" s="410" t="s">
        <v>278</v>
      </c>
      <c r="C81" s="410"/>
      <c r="D81" s="410"/>
      <c r="E81" s="409">
        <f>E82+E92+E102</f>
        <v>293885.67000000004</v>
      </c>
      <c r="F81" s="409">
        <f>F82+F92+F102</f>
        <v>181238.31</v>
      </c>
      <c r="G81" s="409">
        <f>G82+G92+G102</f>
        <v>187185.89</v>
      </c>
    </row>
    <row r="82" spans="1:7" ht="93.6" x14ac:dyDescent="0.3">
      <c r="A82" s="415" t="s">
        <v>341</v>
      </c>
      <c r="B82" s="410" t="s">
        <v>279</v>
      </c>
      <c r="C82" s="410"/>
      <c r="D82" s="410"/>
      <c r="E82" s="409">
        <f>E83</f>
        <v>228885.67</v>
      </c>
      <c r="F82" s="409">
        <f>F83</f>
        <v>181238.31</v>
      </c>
      <c r="G82" s="409">
        <f>G83</f>
        <v>187185.89</v>
      </c>
    </row>
    <row r="83" spans="1:7" ht="31.2" x14ac:dyDescent="0.3">
      <c r="A83" s="170" t="s">
        <v>260</v>
      </c>
      <c r="B83" s="407" t="s">
        <v>279</v>
      </c>
      <c r="C83" s="407" t="s">
        <v>249</v>
      </c>
      <c r="D83" s="407"/>
      <c r="E83" s="406">
        <f>E91</f>
        <v>228885.67</v>
      </c>
      <c r="F83" s="406">
        <f>F84</f>
        <v>181238.31</v>
      </c>
      <c r="G83" s="406">
        <f>G84</f>
        <v>187185.89</v>
      </c>
    </row>
    <row r="84" spans="1:7" x14ac:dyDescent="0.3">
      <c r="A84" s="204" t="s">
        <v>280</v>
      </c>
      <c r="B84" s="407" t="s">
        <v>279</v>
      </c>
      <c r="C84" s="407" t="s">
        <v>249</v>
      </c>
      <c r="D84" s="407" t="s">
        <v>95</v>
      </c>
      <c r="E84" s="406">
        <v>1247500</v>
      </c>
      <c r="F84" s="406">
        <v>181238.31</v>
      </c>
      <c r="G84" s="406">
        <v>187185.89</v>
      </c>
    </row>
    <row r="85" spans="1:7" ht="93.6" x14ac:dyDescent="0.3">
      <c r="A85" s="415" t="s">
        <v>341</v>
      </c>
      <c r="B85" s="410" t="s">
        <v>281</v>
      </c>
      <c r="C85" s="410"/>
      <c r="D85" s="410"/>
      <c r="E85" s="409">
        <f t="shared" ref="E85:G86" si="11">E86</f>
        <v>100000</v>
      </c>
      <c r="F85" s="409">
        <f t="shared" si="11"/>
        <v>0</v>
      </c>
      <c r="G85" s="409">
        <f t="shared" si="11"/>
        <v>0</v>
      </c>
    </row>
    <row r="86" spans="1:7" ht="31.2" x14ac:dyDescent="0.3">
      <c r="A86" s="170" t="s">
        <v>260</v>
      </c>
      <c r="B86" s="407" t="s">
        <v>281</v>
      </c>
      <c r="C86" s="407" t="s">
        <v>249</v>
      </c>
      <c r="D86" s="407"/>
      <c r="E86" s="406">
        <f t="shared" si="11"/>
        <v>100000</v>
      </c>
      <c r="F86" s="406">
        <f t="shared" si="11"/>
        <v>0</v>
      </c>
      <c r="G86" s="406">
        <f t="shared" si="11"/>
        <v>0</v>
      </c>
    </row>
    <row r="87" spans="1:7" x14ac:dyDescent="0.3">
      <c r="A87" s="204" t="s">
        <v>280</v>
      </c>
      <c r="B87" s="407" t="s">
        <v>281</v>
      </c>
      <c r="C87" s="407" t="s">
        <v>249</v>
      </c>
      <c r="D87" s="407" t="s">
        <v>95</v>
      </c>
      <c r="E87" s="406">
        <v>100000</v>
      </c>
      <c r="F87" s="406">
        <v>0</v>
      </c>
      <c r="G87" s="406">
        <v>0</v>
      </c>
    </row>
    <row r="88" spans="1:7" ht="31.2" hidden="1" x14ac:dyDescent="0.3">
      <c r="A88" s="28" t="s">
        <v>282</v>
      </c>
      <c r="B88" s="410" t="s">
        <v>283</v>
      </c>
      <c r="C88" s="410"/>
      <c r="D88" s="410"/>
      <c r="E88" s="409">
        <f>E90</f>
        <v>228885.67</v>
      </c>
      <c r="F88" s="409">
        <f>F90</f>
        <v>0</v>
      </c>
      <c r="G88" s="409">
        <f>G90</f>
        <v>0</v>
      </c>
    </row>
    <row r="89" spans="1:7" ht="93.6" hidden="1" x14ac:dyDescent="0.3">
      <c r="A89" s="415" t="s">
        <v>341</v>
      </c>
      <c r="B89" s="410" t="s">
        <v>284</v>
      </c>
      <c r="C89" s="410"/>
      <c r="D89" s="410"/>
      <c r="E89" s="409">
        <f t="shared" ref="E89:G90" si="12">E90</f>
        <v>228885.67</v>
      </c>
      <c r="F89" s="409">
        <f t="shared" si="12"/>
        <v>0</v>
      </c>
      <c r="G89" s="409">
        <f t="shared" si="12"/>
        <v>0</v>
      </c>
    </row>
    <row r="90" spans="1:7" ht="31.2" hidden="1" x14ac:dyDescent="0.3">
      <c r="A90" s="170" t="s">
        <v>260</v>
      </c>
      <c r="B90" s="407" t="s">
        <v>284</v>
      </c>
      <c r="C90" s="407" t="s">
        <v>249</v>
      </c>
      <c r="D90" s="407"/>
      <c r="E90" s="406">
        <f t="shared" si="12"/>
        <v>228885.67</v>
      </c>
      <c r="F90" s="406">
        <f t="shared" si="12"/>
        <v>0</v>
      </c>
      <c r="G90" s="406">
        <f t="shared" si="12"/>
        <v>0</v>
      </c>
    </row>
    <row r="91" spans="1:7" hidden="1" x14ac:dyDescent="0.3">
      <c r="A91" s="204" t="s">
        <v>280</v>
      </c>
      <c r="B91" s="407" t="s">
        <v>279</v>
      </c>
      <c r="C91" s="407" t="s">
        <v>249</v>
      </c>
      <c r="D91" s="407" t="s">
        <v>95</v>
      </c>
      <c r="E91" s="406">
        <v>228885.67</v>
      </c>
      <c r="F91" s="406"/>
      <c r="G91" s="406"/>
    </row>
    <row r="92" spans="1:7" ht="93.6" x14ac:dyDescent="0.3">
      <c r="A92" s="415" t="s">
        <v>341</v>
      </c>
      <c r="B92" s="410" t="s">
        <v>281</v>
      </c>
      <c r="C92" s="410"/>
      <c r="D92" s="410"/>
      <c r="E92" s="409">
        <f>E93</f>
        <v>65000</v>
      </c>
      <c r="F92" s="409">
        <f>F93</f>
        <v>0</v>
      </c>
      <c r="G92" s="409">
        <f>G93</f>
        <v>0</v>
      </c>
    </row>
    <row r="93" spans="1:7" ht="31.2" x14ac:dyDescent="0.3">
      <c r="A93" s="170" t="s">
        <v>260</v>
      </c>
      <c r="B93" s="407" t="s">
        <v>281</v>
      </c>
      <c r="C93" s="407" t="s">
        <v>249</v>
      </c>
      <c r="D93" s="407"/>
      <c r="E93" s="406">
        <f>E101</f>
        <v>65000</v>
      </c>
      <c r="F93" s="406">
        <f>F94</f>
        <v>0</v>
      </c>
      <c r="G93" s="406">
        <f>G94</f>
        <v>0</v>
      </c>
    </row>
    <row r="94" spans="1:7" x14ac:dyDescent="0.3">
      <c r="A94" s="204" t="s">
        <v>280</v>
      </c>
      <c r="B94" s="407" t="s">
        <v>281</v>
      </c>
      <c r="C94" s="407" t="s">
        <v>249</v>
      </c>
      <c r="D94" s="407" t="s">
        <v>95</v>
      </c>
      <c r="E94" s="406">
        <v>1247500</v>
      </c>
      <c r="F94" s="406">
        <v>0</v>
      </c>
      <c r="G94" s="406">
        <v>0</v>
      </c>
    </row>
    <row r="95" spans="1:7" ht="93.6" hidden="1" x14ac:dyDescent="0.3">
      <c r="A95" s="415" t="s">
        <v>341</v>
      </c>
      <c r="B95" s="410" t="s">
        <v>281</v>
      </c>
      <c r="C95" s="410"/>
      <c r="D95" s="410"/>
      <c r="E95" s="409">
        <f t="shared" ref="E95:G96" si="13">E96</f>
        <v>100000</v>
      </c>
      <c r="F95" s="409">
        <f t="shared" si="13"/>
        <v>0</v>
      </c>
      <c r="G95" s="409">
        <f t="shared" si="13"/>
        <v>0</v>
      </c>
    </row>
    <row r="96" spans="1:7" ht="31.2" hidden="1" x14ac:dyDescent="0.3">
      <c r="A96" s="170" t="s">
        <v>260</v>
      </c>
      <c r="B96" s="407" t="s">
        <v>281</v>
      </c>
      <c r="C96" s="407" t="s">
        <v>249</v>
      </c>
      <c r="D96" s="407"/>
      <c r="E96" s="406">
        <f t="shared" si="13"/>
        <v>100000</v>
      </c>
      <c r="F96" s="406">
        <f t="shared" si="13"/>
        <v>0</v>
      </c>
      <c r="G96" s="406">
        <f t="shared" si="13"/>
        <v>0</v>
      </c>
    </row>
    <row r="97" spans="1:7" hidden="1" x14ac:dyDescent="0.3">
      <c r="A97" s="204" t="s">
        <v>280</v>
      </c>
      <c r="B97" s="407" t="s">
        <v>281</v>
      </c>
      <c r="C97" s="407" t="s">
        <v>249</v>
      </c>
      <c r="D97" s="407" t="s">
        <v>95</v>
      </c>
      <c r="E97" s="406">
        <v>100000</v>
      </c>
      <c r="F97" s="406"/>
      <c r="G97" s="406"/>
    </row>
    <row r="98" spans="1:7" ht="31.2" hidden="1" x14ac:dyDescent="0.3">
      <c r="A98" s="28" t="s">
        <v>282</v>
      </c>
      <c r="B98" s="410" t="s">
        <v>283</v>
      </c>
      <c r="C98" s="410"/>
      <c r="D98" s="410"/>
      <c r="E98" s="409">
        <f>E100</f>
        <v>65000</v>
      </c>
      <c r="F98" s="409">
        <f>F100</f>
        <v>0</v>
      </c>
      <c r="G98" s="409">
        <f>G100</f>
        <v>0</v>
      </c>
    </row>
    <row r="99" spans="1:7" ht="93.6" hidden="1" x14ac:dyDescent="0.3">
      <c r="A99" s="415" t="s">
        <v>341</v>
      </c>
      <c r="B99" s="410" t="s">
        <v>284</v>
      </c>
      <c r="C99" s="410"/>
      <c r="D99" s="410"/>
      <c r="E99" s="409">
        <f t="shared" ref="E99:G100" si="14">E100</f>
        <v>65000</v>
      </c>
      <c r="F99" s="409">
        <f t="shared" si="14"/>
        <v>0</v>
      </c>
      <c r="G99" s="409">
        <f t="shared" si="14"/>
        <v>0</v>
      </c>
    </row>
    <row r="100" spans="1:7" ht="31.2" hidden="1" x14ac:dyDescent="0.3">
      <c r="A100" s="170" t="s">
        <v>260</v>
      </c>
      <c r="B100" s="407" t="s">
        <v>284</v>
      </c>
      <c r="C100" s="407" t="s">
        <v>249</v>
      </c>
      <c r="D100" s="407"/>
      <c r="E100" s="406">
        <f t="shared" si="14"/>
        <v>65000</v>
      </c>
      <c r="F100" s="406">
        <f t="shared" si="14"/>
        <v>0</v>
      </c>
      <c r="G100" s="406">
        <f t="shared" si="14"/>
        <v>0</v>
      </c>
    </row>
    <row r="101" spans="1:7" hidden="1" x14ac:dyDescent="0.3">
      <c r="A101" s="204" t="s">
        <v>280</v>
      </c>
      <c r="B101" s="407" t="s">
        <v>281</v>
      </c>
      <c r="C101" s="407" t="s">
        <v>249</v>
      </c>
      <c r="D101" s="407" t="s">
        <v>95</v>
      </c>
      <c r="E101" s="406">
        <v>65000</v>
      </c>
      <c r="F101" s="406"/>
      <c r="G101" s="406"/>
    </row>
    <row r="102" spans="1:7" ht="93.6" x14ac:dyDescent="0.3">
      <c r="A102" s="415" t="s">
        <v>341</v>
      </c>
      <c r="B102" s="410" t="s">
        <v>342</v>
      </c>
      <c r="C102" s="410"/>
      <c r="D102" s="410"/>
      <c r="E102" s="409">
        <f>E103</f>
        <v>0</v>
      </c>
      <c r="F102" s="409">
        <f>F103</f>
        <v>0</v>
      </c>
      <c r="G102" s="409">
        <f>G103</f>
        <v>0</v>
      </c>
    </row>
    <row r="103" spans="1:7" ht="31.2" x14ac:dyDescent="0.3">
      <c r="A103" s="170" t="s">
        <v>260</v>
      </c>
      <c r="B103" s="407" t="s">
        <v>342</v>
      </c>
      <c r="C103" s="407" t="s">
        <v>249</v>
      </c>
      <c r="D103" s="407"/>
      <c r="E103" s="406">
        <f>E111</f>
        <v>0</v>
      </c>
      <c r="F103" s="406">
        <f>F104</f>
        <v>0</v>
      </c>
      <c r="G103" s="406">
        <f>G104</f>
        <v>0</v>
      </c>
    </row>
    <row r="104" spans="1:7" x14ac:dyDescent="0.3">
      <c r="A104" s="204" t="s">
        <v>280</v>
      </c>
      <c r="B104" s="407" t="s">
        <v>342</v>
      </c>
      <c r="C104" s="407" t="s">
        <v>249</v>
      </c>
      <c r="D104" s="407" t="s">
        <v>95</v>
      </c>
      <c r="E104" s="406">
        <v>1247500</v>
      </c>
      <c r="F104" s="406">
        <v>0</v>
      </c>
      <c r="G104" s="406">
        <v>0</v>
      </c>
    </row>
    <row r="105" spans="1:7" ht="93.6" hidden="1" x14ac:dyDescent="0.3">
      <c r="A105" s="415" t="s">
        <v>341</v>
      </c>
      <c r="B105" s="410" t="s">
        <v>281</v>
      </c>
      <c r="C105" s="410"/>
      <c r="D105" s="410"/>
      <c r="E105" s="409">
        <f t="shared" ref="E105:G106" si="15">E106</f>
        <v>100000</v>
      </c>
      <c r="F105" s="409">
        <f t="shared" si="15"/>
        <v>0</v>
      </c>
      <c r="G105" s="409">
        <f t="shared" si="15"/>
        <v>0</v>
      </c>
    </row>
    <row r="106" spans="1:7" ht="31.2" hidden="1" x14ac:dyDescent="0.3">
      <c r="A106" s="170" t="s">
        <v>260</v>
      </c>
      <c r="B106" s="407" t="s">
        <v>281</v>
      </c>
      <c r="C106" s="407" t="s">
        <v>249</v>
      </c>
      <c r="D106" s="407"/>
      <c r="E106" s="406">
        <f t="shared" si="15"/>
        <v>100000</v>
      </c>
      <c r="F106" s="406">
        <f t="shared" si="15"/>
        <v>0</v>
      </c>
      <c r="G106" s="406">
        <f t="shared" si="15"/>
        <v>0</v>
      </c>
    </row>
    <row r="107" spans="1:7" hidden="1" x14ac:dyDescent="0.3">
      <c r="A107" s="204" t="s">
        <v>280</v>
      </c>
      <c r="B107" s="407" t="s">
        <v>281</v>
      </c>
      <c r="C107" s="407" t="s">
        <v>249</v>
      </c>
      <c r="D107" s="407" t="s">
        <v>95</v>
      </c>
      <c r="E107" s="406">
        <v>100000</v>
      </c>
      <c r="F107" s="406"/>
      <c r="G107" s="406"/>
    </row>
    <row r="108" spans="1:7" ht="31.2" hidden="1" x14ac:dyDescent="0.3">
      <c r="A108" s="28" t="s">
        <v>282</v>
      </c>
      <c r="B108" s="410" t="s">
        <v>283</v>
      </c>
      <c r="C108" s="410"/>
      <c r="D108" s="410"/>
      <c r="E108" s="409">
        <f>E110</f>
        <v>0</v>
      </c>
      <c r="F108" s="409">
        <f>F110</f>
        <v>0</v>
      </c>
      <c r="G108" s="409">
        <f>G110</f>
        <v>0</v>
      </c>
    </row>
    <row r="109" spans="1:7" ht="93.6" hidden="1" x14ac:dyDescent="0.3">
      <c r="A109" s="415" t="s">
        <v>341</v>
      </c>
      <c r="B109" s="410" t="s">
        <v>284</v>
      </c>
      <c r="C109" s="410"/>
      <c r="D109" s="410"/>
      <c r="E109" s="409">
        <f t="shared" ref="E109:G110" si="16">E110</f>
        <v>0</v>
      </c>
      <c r="F109" s="409">
        <f t="shared" si="16"/>
        <v>0</v>
      </c>
      <c r="G109" s="409">
        <f t="shared" si="16"/>
        <v>0</v>
      </c>
    </row>
    <row r="110" spans="1:7" ht="31.2" hidden="1" x14ac:dyDescent="0.3">
      <c r="A110" s="170" t="s">
        <v>260</v>
      </c>
      <c r="B110" s="407" t="s">
        <v>284</v>
      </c>
      <c r="C110" s="407" t="s">
        <v>249</v>
      </c>
      <c r="D110" s="407"/>
      <c r="E110" s="406">
        <f t="shared" si="16"/>
        <v>0</v>
      </c>
      <c r="F110" s="406">
        <f t="shared" si="16"/>
        <v>0</v>
      </c>
      <c r="G110" s="406">
        <f t="shared" si="16"/>
        <v>0</v>
      </c>
    </row>
    <row r="111" spans="1:7" hidden="1" x14ac:dyDescent="0.3">
      <c r="A111" s="204" t="s">
        <v>280</v>
      </c>
      <c r="B111" s="407" t="s">
        <v>342</v>
      </c>
      <c r="C111" s="407" t="s">
        <v>249</v>
      </c>
      <c r="D111" s="407" t="s">
        <v>95</v>
      </c>
      <c r="E111" s="406">
        <v>0</v>
      </c>
      <c r="F111" s="406">
        <v>0</v>
      </c>
      <c r="G111" s="406">
        <v>0</v>
      </c>
    </row>
    <row r="112" spans="1:7" ht="46.8" hidden="1" x14ac:dyDescent="0.3">
      <c r="A112" s="28" t="s">
        <v>285</v>
      </c>
      <c r="B112" s="410" t="s">
        <v>286</v>
      </c>
      <c r="C112" s="410"/>
      <c r="D112" s="410"/>
      <c r="E112" s="409">
        <f>E114</f>
        <v>0</v>
      </c>
      <c r="F112" s="409">
        <f>F114</f>
        <v>0</v>
      </c>
      <c r="G112" s="409">
        <f>G114</f>
        <v>0</v>
      </c>
    </row>
    <row r="113" spans="1:7" ht="93.6" hidden="1" x14ac:dyDescent="0.3">
      <c r="A113" s="415" t="s">
        <v>341</v>
      </c>
      <c r="B113" s="410" t="s">
        <v>287</v>
      </c>
      <c r="C113" s="410"/>
      <c r="D113" s="410"/>
      <c r="E113" s="409">
        <f t="shared" ref="E113:G114" si="17">E114</f>
        <v>0</v>
      </c>
      <c r="F113" s="409">
        <f t="shared" si="17"/>
        <v>0</v>
      </c>
      <c r="G113" s="409">
        <f t="shared" si="17"/>
        <v>0</v>
      </c>
    </row>
    <row r="114" spans="1:7" ht="31.2" hidden="1" x14ac:dyDescent="0.3">
      <c r="A114" s="170" t="s">
        <v>260</v>
      </c>
      <c r="B114" s="407" t="s">
        <v>287</v>
      </c>
      <c r="C114" s="407" t="s">
        <v>249</v>
      </c>
      <c r="D114" s="407"/>
      <c r="E114" s="406">
        <f t="shared" si="17"/>
        <v>0</v>
      </c>
      <c r="F114" s="406">
        <f t="shared" si="17"/>
        <v>0</v>
      </c>
      <c r="G114" s="406">
        <f t="shared" si="17"/>
        <v>0</v>
      </c>
    </row>
    <row r="115" spans="1:7" hidden="1" x14ac:dyDescent="0.3">
      <c r="A115" s="204" t="s">
        <v>280</v>
      </c>
      <c r="B115" s="407" t="s">
        <v>287</v>
      </c>
      <c r="C115" s="407" t="s">
        <v>249</v>
      </c>
      <c r="D115" s="407" t="s">
        <v>95</v>
      </c>
      <c r="E115" s="406"/>
      <c r="F115" s="406"/>
      <c r="G115" s="406"/>
    </row>
    <row r="116" spans="1:7" ht="46.8" x14ac:dyDescent="0.3">
      <c r="A116" s="28" t="s">
        <v>288</v>
      </c>
      <c r="B116" s="410" t="s">
        <v>289</v>
      </c>
      <c r="C116" s="410"/>
      <c r="D116" s="410"/>
      <c r="E116" s="409">
        <f t="shared" ref="E116:G119" si="18">E117</f>
        <v>1000</v>
      </c>
      <c r="F116" s="409">
        <f t="shared" si="18"/>
        <v>0</v>
      </c>
      <c r="G116" s="409">
        <f t="shared" si="18"/>
        <v>0</v>
      </c>
    </row>
    <row r="117" spans="1:7" ht="31.2" hidden="1" x14ac:dyDescent="0.3">
      <c r="A117" s="239" t="s">
        <v>704</v>
      </c>
      <c r="B117" s="410" t="s">
        <v>343</v>
      </c>
      <c r="C117" s="410"/>
      <c r="D117" s="410"/>
      <c r="E117" s="409">
        <f t="shared" si="18"/>
        <v>1000</v>
      </c>
      <c r="F117" s="409">
        <f t="shared" si="18"/>
        <v>0</v>
      </c>
      <c r="G117" s="409">
        <f t="shared" si="18"/>
        <v>0</v>
      </c>
    </row>
    <row r="118" spans="1:7" ht="93.6" x14ac:dyDescent="0.3">
      <c r="A118" s="415" t="s">
        <v>341</v>
      </c>
      <c r="B118" s="410" t="s">
        <v>485</v>
      </c>
      <c r="C118" s="410"/>
      <c r="D118" s="410"/>
      <c r="E118" s="409">
        <f t="shared" si="18"/>
        <v>1000</v>
      </c>
      <c r="F118" s="409">
        <f t="shared" si="18"/>
        <v>0</v>
      </c>
      <c r="G118" s="409">
        <f t="shared" si="18"/>
        <v>0</v>
      </c>
    </row>
    <row r="119" spans="1:7" ht="31.2" x14ac:dyDescent="0.3">
      <c r="A119" s="170" t="s">
        <v>260</v>
      </c>
      <c r="B119" s="407" t="s">
        <v>485</v>
      </c>
      <c r="C119" s="407" t="s">
        <v>249</v>
      </c>
      <c r="D119" s="407"/>
      <c r="E119" s="406">
        <f t="shared" si="18"/>
        <v>1000</v>
      </c>
      <c r="F119" s="406">
        <f t="shared" si="18"/>
        <v>0</v>
      </c>
      <c r="G119" s="406">
        <f t="shared" si="18"/>
        <v>0</v>
      </c>
    </row>
    <row r="120" spans="1:7" ht="31.2" x14ac:dyDescent="0.3">
      <c r="A120" s="204" t="s">
        <v>703</v>
      </c>
      <c r="B120" s="407" t="s">
        <v>485</v>
      </c>
      <c r="C120" s="407" t="s">
        <v>249</v>
      </c>
      <c r="D120" s="407" t="s">
        <v>236</v>
      </c>
      <c r="E120" s="406">
        <v>1000</v>
      </c>
      <c r="F120" s="406">
        <v>0</v>
      </c>
      <c r="G120" s="406">
        <v>0</v>
      </c>
    </row>
    <row r="121" spans="1:7" ht="46.8" x14ac:dyDescent="0.3">
      <c r="A121" s="303" t="s">
        <v>702</v>
      </c>
      <c r="B121" s="410" t="s">
        <v>290</v>
      </c>
      <c r="C121" s="410"/>
      <c r="D121" s="410"/>
      <c r="E121" s="409" t="e">
        <f>E126+#REF!</f>
        <v>#REF!</v>
      </c>
      <c r="F121" s="409">
        <f>F126</f>
        <v>0</v>
      </c>
      <c r="G121" s="409">
        <f>G126</f>
        <v>0</v>
      </c>
    </row>
    <row r="122" spans="1:7" ht="31.2" hidden="1" x14ac:dyDescent="0.3">
      <c r="A122" s="242" t="s">
        <v>291</v>
      </c>
      <c r="B122" s="410" t="s">
        <v>292</v>
      </c>
      <c r="C122" s="410"/>
      <c r="D122" s="410"/>
      <c r="E122" s="409">
        <f>E124</f>
        <v>0</v>
      </c>
      <c r="F122" s="409">
        <f>F124</f>
        <v>0</v>
      </c>
      <c r="G122" s="409">
        <f>G124</f>
        <v>0</v>
      </c>
    </row>
    <row r="123" spans="1:7" ht="93.6" hidden="1" x14ac:dyDescent="0.3">
      <c r="A123" s="415" t="s">
        <v>341</v>
      </c>
      <c r="B123" s="410" t="s">
        <v>293</v>
      </c>
      <c r="C123" s="410"/>
      <c r="D123" s="410"/>
      <c r="E123" s="409">
        <f t="shared" ref="E123:G124" si="19">E124</f>
        <v>0</v>
      </c>
      <c r="F123" s="409">
        <f t="shared" si="19"/>
        <v>0</v>
      </c>
      <c r="G123" s="409">
        <f t="shared" si="19"/>
        <v>0</v>
      </c>
    </row>
    <row r="124" spans="1:7" ht="31.2" hidden="1" x14ac:dyDescent="0.3">
      <c r="A124" s="170" t="s">
        <v>260</v>
      </c>
      <c r="B124" s="407" t="s">
        <v>293</v>
      </c>
      <c r="C124" s="407" t="s">
        <v>249</v>
      </c>
      <c r="D124" s="407"/>
      <c r="E124" s="406">
        <f t="shared" si="19"/>
        <v>0</v>
      </c>
      <c r="F124" s="406">
        <f t="shared" si="19"/>
        <v>0</v>
      </c>
      <c r="G124" s="406">
        <f t="shared" si="19"/>
        <v>0</v>
      </c>
    </row>
    <row r="125" spans="1:7" hidden="1" x14ac:dyDescent="0.3">
      <c r="A125" s="204" t="s">
        <v>701</v>
      </c>
      <c r="B125" s="407" t="s">
        <v>293</v>
      </c>
      <c r="C125" s="407" t="s">
        <v>249</v>
      </c>
      <c r="D125" s="407" t="s">
        <v>294</v>
      </c>
      <c r="E125" s="406"/>
      <c r="F125" s="406"/>
      <c r="G125" s="406"/>
    </row>
    <row r="126" spans="1:7" x14ac:dyDescent="0.3">
      <c r="A126" s="303" t="s">
        <v>345</v>
      </c>
      <c r="B126" s="410" t="s">
        <v>295</v>
      </c>
      <c r="C126" s="410"/>
      <c r="D126" s="410"/>
      <c r="E126" s="409">
        <f>E127+E139+E142+E145</f>
        <v>66000</v>
      </c>
      <c r="F126" s="409">
        <f>F127+F139+F142+F145</f>
        <v>0</v>
      </c>
      <c r="G126" s="409">
        <f>G127+G139+G142+G145</f>
        <v>0</v>
      </c>
    </row>
    <row r="127" spans="1:7" ht="93.6" x14ac:dyDescent="0.3">
      <c r="A127" s="415" t="s">
        <v>341</v>
      </c>
      <c r="B127" s="410" t="s">
        <v>344</v>
      </c>
      <c r="C127" s="410"/>
      <c r="D127" s="410"/>
      <c r="E127" s="409">
        <f t="shared" ref="E127:G128" si="20">E128</f>
        <v>55000</v>
      </c>
      <c r="F127" s="409">
        <f t="shared" si="20"/>
        <v>0</v>
      </c>
      <c r="G127" s="409">
        <f t="shared" si="20"/>
        <v>0</v>
      </c>
    </row>
    <row r="128" spans="1:7" ht="31.2" x14ac:dyDescent="0.3">
      <c r="A128" s="170" t="s">
        <v>260</v>
      </c>
      <c r="B128" s="407" t="s">
        <v>344</v>
      </c>
      <c r="C128" s="407" t="s">
        <v>249</v>
      </c>
      <c r="D128" s="407"/>
      <c r="E128" s="406">
        <f t="shared" si="20"/>
        <v>55000</v>
      </c>
      <c r="F128" s="406">
        <f t="shared" si="20"/>
        <v>0</v>
      </c>
      <c r="G128" s="406">
        <f t="shared" si="20"/>
        <v>0</v>
      </c>
    </row>
    <row r="129" spans="1:7" x14ac:dyDescent="0.3">
      <c r="A129" s="204" t="s">
        <v>105</v>
      </c>
      <c r="B129" s="407" t="s">
        <v>344</v>
      </c>
      <c r="C129" s="407" t="s">
        <v>249</v>
      </c>
      <c r="D129" s="407" t="s">
        <v>106</v>
      </c>
      <c r="E129" s="406">
        <v>55000</v>
      </c>
      <c r="F129" s="406">
        <v>0</v>
      </c>
      <c r="G129" s="406">
        <v>0</v>
      </c>
    </row>
    <row r="130" spans="1:7" ht="31.2" hidden="1" x14ac:dyDescent="0.3">
      <c r="A130" s="303" t="s">
        <v>700</v>
      </c>
      <c r="B130" s="410" t="s">
        <v>295</v>
      </c>
      <c r="C130" s="410"/>
      <c r="D130" s="410"/>
      <c r="E130" s="409">
        <f>E131+E134+E137</f>
        <v>0</v>
      </c>
      <c r="F130" s="409">
        <f>F131+F134+F137</f>
        <v>0</v>
      </c>
      <c r="G130" s="409">
        <f>G131+G134+G137</f>
        <v>0</v>
      </c>
    </row>
    <row r="131" spans="1:7" ht="31.2" hidden="1" x14ac:dyDescent="0.3">
      <c r="A131" s="204" t="s">
        <v>696</v>
      </c>
      <c r="B131" s="407" t="s">
        <v>699</v>
      </c>
      <c r="C131" s="407"/>
      <c r="D131" s="407"/>
      <c r="E131" s="406">
        <f t="shared" ref="E131:G132" si="21">E132</f>
        <v>0</v>
      </c>
      <c r="F131" s="406">
        <f t="shared" si="21"/>
        <v>0</v>
      </c>
      <c r="G131" s="406">
        <f t="shared" si="21"/>
        <v>0</v>
      </c>
    </row>
    <row r="132" spans="1:7" ht="93.6" hidden="1" x14ac:dyDescent="0.3">
      <c r="A132" s="204" t="s">
        <v>247</v>
      </c>
      <c r="B132" s="407" t="s">
        <v>699</v>
      </c>
      <c r="C132" s="407" t="s">
        <v>248</v>
      </c>
      <c r="D132" s="407"/>
      <c r="E132" s="406">
        <f t="shared" si="21"/>
        <v>0</v>
      </c>
      <c r="F132" s="406">
        <f t="shared" si="21"/>
        <v>0</v>
      </c>
      <c r="G132" s="406">
        <f t="shared" si="21"/>
        <v>0</v>
      </c>
    </row>
    <row r="133" spans="1:7" hidden="1" x14ac:dyDescent="0.3">
      <c r="A133" s="204" t="s">
        <v>105</v>
      </c>
      <c r="B133" s="407" t="s">
        <v>699</v>
      </c>
      <c r="C133" s="407" t="s">
        <v>248</v>
      </c>
      <c r="D133" s="407" t="s">
        <v>106</v>
      </c>
      <c r="E133" s="406"/>
      <c r="F133" s="406"/>
      <c r="G133" s="406"/>
    </row>
    <row r="134" spans="1:7" ht="31.2" hidden="1" x14ac:dyDescent="0.3">
      <c r="A134" s="204" t="s">
        <v>695</v>
      </c>
      <c r="B134" s="407" t="s">
        <v>698</v>
      </c>
      <c r="C134" s="407"/>
      <c r="D134" s="407"/>
      <c r="E134" s="406">
        <f t="shared" ref="E134:G135" si="22">E135</f>
        <v>0</v>
      </c>
      <c r="F134" s="406">
        <f t="shared" si="22"/>
        <v>0</v>
      </c>
      <c r="G134" s="406">
        <f t="shared" si="22"/>
        <v>0</v>
      </c>
    </row>
    <row r="135" spans="1:7" ht="31.2" hidden="1" x14ac:dyDescent="0.3">
      <c r="A135" s="170" t="s">
        <v>260</v>
      </c>
      <c r="B135" s="407" t="s">
        <v>698</v>
      </c>
      <c r="C135" s="407" t="s">
        <v>249</v>
      </c>
      <c r="D135" s="407"/>
      <c r="E135" s="406">
        <f t="shared" si="22"/>
        <v>0</v>
      </c>
      <c r="F135" s="406">
        <f t="shared" si="22"/>
        <v>0</v>
      </c>
      <c r="G135" s="406">
        <f t="shared" si="22"/>
        <v>0</v>
      </c>
    </row>
    <row r="136" spans="1:7" hidden="1" x14ac:dyDescent="0.3">
      <c r="A136" s="204" t="s">
        <v>105</v>
      </c>
      <c r="B136" s="407" t="s">
        <v>698</v>
      </c>
      <c r="C136" s="407" t="s">
        <v>249</v>
      </c>
      <c r="D136" s="407" t="s">
        <v>106</v>
      </c>
      <c r="E136" s="406"/>
      <c r="F136" s="406"/>
      <c r="G136" s="406"/>
    </row>
    <row r="137" spans="1:7" hidden="1" x14ac:dyDescent="0.3">
      <c r="A137" s="170" t="s">
        <v>261</v>
      </c>
      <c r="B137" s="407" t="s">
        <v>698</v>
      </c>
      <c r="C137" s="407" t="s">
        <v>262</v>
      </c>
      <c r="D137" s="407"/>
      <c r="E137" s="406"/>
      <c r="F137" s="406"/>
      <c r="G137" s="406"/>
    </row>
    <row r="138" spans="1:7" hidden="1" x14ac:dyDescent="0.3">
      <c r="A138" s="204" t="s">
        <v>105</v>
      </c>
      <c r="B138" s="407" t="s">
        <v>698</v>
      </c>
      <c r="C138" s="407" t="s">
        <v>262</v>
      </c>
      <c r="D138" s="407" t="s">
        <v>106</v>
      </c>
      <c r="E138" s="406"/>
      <c r="F138" s="406"/>
      <c r="G138" s="406"/>
    </row>
    <row r="139" spans="1:7" ht="93.6" x14ac:dyDescent="0.3">
      <c r="A139" s="415" t="s">
        <v>341</v>
      </c>
      <c r="B139" s="410" t="s">
        <v>346</v>
      </c>
      <c r="C139" s="410"/>
      <c r="D139" s="410"/>
      <c r="E139" s="409">
        <f t="shared" ref="E139:G140" si="23">E140</f>
        <v>1000</v>
      </c>
      <c r="F139" s="409">
        <f t="shared" si="23"/>
        <v>0</v>
      </c>
      <c r="G139" s="409">
        <f t="shared" si="23"/>
        <v>0</v>
      </c>
    </row>
    <row r="140" spans="1:7" ht="31.2" x14ac:dyDescent="0.3">
      <c r="A140" s="170" t="s">
        <v>260</v>
      </c>
      <c r="B140" s="407" t="s">
        <v>346</v>
      </c>
      <c r="C140" s="407" t="s">
        <v>249</v>
      </c>
      <c r="D140" s="407"/>
      <c r="E140" s="406">
        <f t="shared" si="23"/>
        <v>1000</v>
      </c>
      <c r="F140" s="406">
        <f t="shared" si="23"/>
        <v>0</v>
      </c>
      <c r="G140" s="406">
        <f t="shared" si="23"/>
        <v>0</v>
      </c>
    </row>
    <row r="141" spans="1:7" x14ac:dyDescent="0.3">
      <c r="A141" s="204" t="s">
        <v>105</v>
      </c>
      <c r="B141" s="407" t="s">
        <v>346</v>
      </c>
      <c r="C141" s="407" t="s">
        <v>249</v>
      </c>
      <c r="D141" s="407" t="s">
        <v>106</v>
      </c>
      <c r="E141" s="406">
        <v>1000</v>
      </c>
      <c r="F141" s="406">
        <v>0</v>
      </c>
      <c r="G141" s="406">
        <v>0</v>
      </c>
    </row>
    <row r="142" spans="1:7" ht="93.6" x14ac:dyDescent="0.3">
      <c r="A142" s="415" t="s">
        <v>341</v>
      </c>
      <c r="B142" s="410" t="s">
        <v>347</v>
      </c>
      <c r="C142" s="410"/>
      <c r="D142" s="410"/>
      <c r="E142" s="409">
        <f t="shared" ref="E142:G143" si="24">E143</f>
        <v>1000</v>
      </c>
      <c r="F142" s="409">
        <f t="shared" si="24"/>
        <v>0</v>
      </c>
      <c r="G142" s="409">
        <f t="shared" si="24"/>
        <v>0</v>
      </c>
    </row>
    <row r="143" spans="1:7" ht="31.2" x14ac:dyDescent="0.3">
      <c r="A143" s="170" t="s">
        <v>260</v>
      </c>
      <c r="B143" s="407" t="s">
        <v>347</v>
      </c>
      <c r="C143" s="407" t="s">
        <v>249</v>
      </c>
      <c r="D143" s="407"/>
      <c r="E143" s="406">
        <f t="shared" si="24"/>
        <v>1000</v>
      </c>
      <c r="F143" s="406">
        <f t="shared" si="24"/>
        <v>0</v>
      </c>
      <c r="G143" s="406">
        <f t="shared" si="24"/>
        <v>0</v>
      </c>
    </row>
    <row r="144" spans="1:7" x14ac:dyDescent="0.3">
      <c r="A144" s="204" t="s">
        <v>105</v>
      </c>
      <c r="B144" s="407" t="s">
        <v>347</v>
      </c>
      <c r="C144" s="407" t="s">
        <v>249</v>
      </c>
      <c r="D144" s="407" t="s">
        <v>106</v>
      </c>
      <c r="E144" s="406">
        <v>1000</v>
      </c>
      <c r="F144" s="406">
        <v>0</v>
      </c>
      <c r="G144" s="406">
        <v>0</v>
      </c>
    </row>
    <row r="145" spans="1:7" ht="93.6" x14ac:dyDescent="0.3">
      <c r="A145" s="415" t="s">
        <v>341</v>
      </c>
      <c r="B145" s="410" t="s">
        <v>348</v>
      </c>
      <c r="C145" s="410"/>
      <c r="D145" s="410"/>
      <c r="E145" s="409">
        <f t="shared" ref="E145:G146" si="25">E146</f>
        <v>9000</v>
      </c>
      <c r="F145" s="409">
        <f t="shared" si="25"/>
        <v>0</v>
      </c>
      <c r="G145" s="409">
        <f t="shared" si="25"/>
        <v>0</v>
      </c>
    </row>
    <row r="146" spans="1:7" ht="31.2" x14ac:dyDescent="0.3">
      <c r="A146" s="170" t="s">
        <v>260</v>
      </c>
      <c r="B146" s="407" t="s">
        <v>348</v>
      </c>
      <c r="C146" s="407" t="s">
        <v>249</v>
      </c>
      <c r="D146" s="407"/>
      <c r="E146" s="406">
        <f t="shared" si="25"/>
        <v>9000</v>
      </c>
      <c r="F146" s="406">
        <f t="shared" si="25"/>
        <v>0</v>
      </c>
      <c r="G146" s="406">
        <f t="shared" si="25"/>
        <v>0</v>
      </c>
    </row>
    <row r="147" spans="1:7" x14ac:dyDescent="0.3">
      <c r="A147" s="204" t="s">
        <v>105</v>
      </c>
      <c r="B147" s="407" t="s">
        <v>348</v>
      </c>
      <c r="C147" s="407" t="s">
        <v>249</v>
      </c>
      <c r="D147" s="407" t="s">
        <v>106</v>
      </c>
      <c r="E147" s="406">
        <v>9000</v>
      </c>
      <c r="F147" s="406">
        <v>0</v>
      </c>
      <c r="G147" s="406">
        <v>0</v>
      </c>
    </row>
    <row r="148" spans="1:7" ht="46.8" x14ac:dyDescent="0.3">
      <c r="A148" s="303" t="s">
        <v>296</v>
      </c>
      <c r="B148" s="410" t="s">
        <v>297</v>
      </c>
      <c r="C148" s="410"/>
      <c r="D148" s="410"/>
      <c r="E148" s="409">
        <f>E149+E156+E168+E186+E190</f>
        <v>657462.13</v>
      </c>
      <c r="F148" s="409">
        <f>F149+F156+F168+F186+F190</f>
        <v>350000</v>
      </c>
      <c r="G148" s="409">
        <f>G149+G156+G168+G186+G190</f>
        <v>300000</v>
      </c>
    </row>
    <row r="149" spans="1:7" x14ac:dyDescent="0.3">
      <c r="A149" s="242" t="s">
        <v>298</v>
      </c>
      <c r="B149" s="410" t="s">
        <v>299</v>
      </c>
      <c r="C149" s="410"/>
      <c r="D149" s="410"/>
      <c r="E149" s="409">
        <f>E150+E153</f>
        <v>6000</v>
      </c>
      <c r="F149" s="409">
        <f>F150+F153</f>
        <v>0</v>
      </c>
      <c r="G149" s="409">
        <f>G150+G153</f>
        <v>0</v>
      </c>
    </row>
    <row r="150" spans="1:7" ht="93.6" x14ac:dyDescent="0.3">
      <c r="A150" s="415" t="s">
        <v>341</v>
      </c>
      <c r="B150" s="410" t="s">
        <v>300</v>
      </c>
      <c r="C150" s="410"/>
      <c r="D150" s="410"/>
      <c r="E150" s="409">
        <f t="shared" ref="E150:G151" si="26">E151</f>
        <v>5000</v>
      </c>
      <c r="F150" s="409">
        <f t="shared" si="26"/>
        <v>0</v>
      </c>
      <c r="G150" s="409">
        <f t="shared" si="26"/>
        <v>0</v>
      </c>
    </row>
    <row r="151" spans="1:7" ht="31.2" x14ac:dyDescent="0.3">
      <c r="A151" s="170" t="s">
        <v>260</v>
      </c>
      <c r="B151" s="407" t="s">
        <v>300</v>
      </c>
      <c r="C151" s="407" t="s">
        <v>249</v>
      </c>
      <c r="D151" s="407"/>
      <c r="E151" s="406">
        <f t="shared" si="26"/>
        <v>5000</v>
      </c>
      <c r="F151" s="406">
        <f t="shared" si="26"/>
        <v>0</v>
      </c>
      <c r="G151" s="406">
        <f t="shared" si="26"/>
        <v>0</v>
      </c>
    </row>
    <row r="152" spans="1:7" x14ac:dyDescent="0.3">
      <c r="A152" s="204" t="s">
        <v>230</v>
      </c>
      <c r="B152" s="407" t="s">
        <v>300</v>
      </c>
      <c r="C152" s="407" t="s">
        <v>249</v>
      </c>
      <c r="D152" s="407" t="s">
        <v>232</v>
      </c>
      <c r="E152" s="406">
        <v>5000</v>
      </c>
      <c r="F152" s="406">
        <v>0</v>
      </c>
      <c r="G152" s="406">
        <v>0</v>
      </c>
    </row>
    <row r="153" spans="1:7" ht="93.6" x14ac:dyDescent="0.3">
      <c r="A153" s="415" t="s">
        <v>341</v>
      </c>
      <c r="B153" s="410" t="s">
        <v>301</v>
      </c>
      <c r="C153" s="410"/>
      <c r="D153" s="410"/>
      <c r="E153" s="409">
        <f t="shared" ref="E153:G154" si="27">E154</f>
        <v>1000</v>
      </c>
      <c r="F153" s="409">
        <f t="shared" si="27"/>
        <v>0</v>
      </c>
      <c r="G153" s="409">
        <f t="shared" si="27"/>
        <v>0</v>
      </c>
    </row>
    <row r="154" spans="1:7" ht="31.2" x14ac:dyDescent="0.3">
      <c r="A154" s="170" t="s">
        <v>260</v>
      </c>
      <c r="B154" s="407" t="s">
        <v>301</v>
      </c>
      <c r="C154" s="407" t="s">
        <v>249</v>
      </c>
      <c r="D154" s="407"/>
      <c r="E154" s="406">
        <f t="shared" si="27"/>
        <v>1000</v>
      </c>
      <c r="F154" s="406">
        <f t="shared" si="27"/>
        <v>0</v>
      </c>
      <c r="G154" s="406">
        <f t="shared" si="27"/>
        <v>0</v>
      </c>
    </row>
    <row r="155" spans="1:7" x14ac:dyDescent="0.3">
      <c r="A155" s="204" t="s">
        <v>360</v>
      </c>
      <c r="B155" s="407" t="s">
        <v>301</v>
      </c>
      <c r="C155" s="407" t="s">
        <v>249</v>
      </c>
      <c r="D155" s="407" t="s">
        <v>232</v>
      </c>
      <c r="E155" s="406">
        <v>1000</v>
      </c>
      <c r="F155" s="406">
        <v>0</v>
      </c>
      <c r="G155" s="406">
        <v>0</v>
      </c>
    </row>
    <row r="156" spans="1:7" ht="31.2" x14ac:dyDescent="0.3">
      <c r="A156" s="242" t="s">
        <v>302</v>
      </c>
      <c r="B156" s="410" t="s">
        <v>303</v>
      </c>
      <c r="C156" s="410"/>
      <c r="D156" s="410"/>
      <c r="E156" s="409">
        <f>E157+E160+E165</f>
        <v>405014.51</v>
      </c>
      <c r="F156" s="409">
        <f>F157+F160+F165</f>
        <v>200000</v>
      </c>
      <c r="G156" s="409">
        <f>G157+G160+G165</f>
        <v>150000</v>
      </c>
    </row>
    <row r="157" spans="1:7" ht="31.2" x14ac:dyDescent="0.3">
      <c r="A157" s="236" t="s">
        <v>361</v>
      </c>
      <c r="B157" s="407" t="s">
        <v>304</v>
      </c>
      <c r="C157" s="407"/>
      <c r="D157" s="407"/>
      <c r="E157" s="406">
        <f t="shared" ref="E157:G158" si="28">E158</f>
        <v>369014.51</v>
      </c>
      <c r="F157" s="406">
        <f t="shared" si="28"/>
        <v>200000</v>
      </c>
      <c r="G157" s="406">
        <f t="shared" si="28"/>
        <v>150000</v>
      </c>
    </row>
    <row r="158" spans="1:7" ht="93.6" x14ac:dyDescent="0.3">
      <c r="A158" s="204" t="s">
        <v>247</v>
      </c>
      <c r="B158" s="407" t="s">
        <v>304</v>
      </c>
      <c r="C158" s="407" t="s">
        <v>248</v>
      </c>
      <c r="D158" s="407"/>
      <c r="E158" s="406">
        <f t="shared" si="28"/>
        <v>369014.51</v>
      </c>
      <c r="F158" s="406">
        <f t="shared" si="28"/>
        <v>200000</v>
      </c>
      <c r="G158" s="406">
        <f t="shared" si="28"/>
        <v>150000</v>
      </c>
    </row>
    <row r="159" spans="1:7" x14ac:dyDescent="0.3">
      <c r="A159" s="204" t="s">
        <v>102</v>
      </c>
      <c r="B159" s="407" t="s">
        <v>304</v>
      </c>
      <c r="C159" s="407" t="s">
        <v>248</v>
      </c>
      <c r="D159" s="407" t="s">
        <v>103</v>
      </c>
      <c r="E159" s="406">
        <v>369014.51</v>
      </c>
      <c r="F159" s="406">
        <v>200000</v>
      </c>
      <c r="G159" s="406">
        <v>150000</v>
      </c>
    </row>
    <row r="160" spans="1:7" ht="62.4" x14ac:dyDescent="0.3">
      <c r="A160" s="198" t="s">
        <v>362</v>
      </c>
      <c r="B160" s="407" t="s">
        <v>305</v>
      </c>
      <c r="C160" s="407"/>
      <c r="D160" s="407"/>
      <c r="E160" s="406">
        <f>E161+E163</f>
        <v>26000</v>
      </c>
      <c r="F160" s="406">
        <f>F161+F163</f>
        <v>0</v>
      </c>
      <c r="G160" s="406">
        <f>G161+G163</f>
        <v>0</v>
      </c>
    </row>
    <row r="161" spans="1:7" ht="31.2" x14ac:dyDescent="0.3">
      <c r="A161" s="170" t="s">
        <v>260</v>
      </c>
      <c r="B161" s="407" t="s">
        <v>305</v>
      </c>
      <c r="C161" s="407" t="s">
        <v>249</v>
      </c>
      <c r="D161" s="407"/>
      <c r="E161" s="406">
        <f>E162</f>
        <v>25000</v>
      </c>
      <c r="F161" s="406">
        <f>F162</f>
        <v>0</v>
      </c>
      <c r="G161" s="406">
        <f>G162</f>
        <v>0</v>
      </c>
    </row>
    <row r="162" spans="1:7" x14ac:dyDescent="0.3">
      <c r="A162" s="204" t="s">
        <v>102</v>
      </c>
      <c r="B162" s="407" t="s">
        <v>305</v>
      </c>
      <c r="C162" s="407" t="s">
        <v>249</v>
      </c>
      <c r="D162" s="407" t="s">
        <v>103</v>
      </c>
      <c r="E162" s="406">
        <v>25000</v>
      </c>
      <c r="F162" s="406">
        <v>0</v>
      </c>
      <c r="G162" s="406">
        <v>0</v>
      </c>
    </row>
    <row r="163" spans="1:7" x14ac:dyDescent="0.3">
      <c r="A163" s="170" t="s">
        <v>261</v>
      </c>
      <c r="B163" s="407" t="s">
        <v>363</v>
      </c>
      <c r="C163" s="407" t="s">
        <v>262</v>
      </c>
      <c r="D163" s="407"/>
      <c r="E163" s="406">
        <f>E164</f>
        <v>1000</v>
      </c>
      <c r="F163" s="406">
        <f>F164</f>
        <v>0</v>
      </c>
      <c r="G163" s="406">
        <f>G164</f>
        <v>0</v>
      </c>
    </row>
    <row r="164" spans="1:7" x14ac:dyDescent="0.3">
      <c r="A164" s="204" t="s">
        <v>102</v>
      </c>
      <c r="B164" s="407" t="s">
        <v>363</v>
      </c>
      <c r="C164" s="407" t="s">
        <v>262</v>
      </c>
      <c r="D164" s="407" t="s">
        <v>103</v>
      </c>
      <c r="E164" s="406">
        <v>1000</v>
      </c>
      <c r="F164" s="406">
        <v>0</v>
      </c>
      <c r="G164" s="406">
        <v>0</v>
      </c>
    </row>
    <row r="165" spans="1:7" ht="78" x14ac:dyDescent="0.3">
      <c r="A165" s="422" t="s">
        <v>341</v>
      </c>
      <c r="B165" s="407" t="s">
        <v>306</v>
      </c>
      <c r="C165" s="407"/>
      <c r="D165" s="407"/>
      <c r="E165" s="406">
        <f t="shared" ref="E165:G166" si="29">E166</f>
        <v>10000</v>
      </c>
      <c r="F165" s="406">
        <f t="shared" si="29"/>
        <v>0</v>
      </c>
      <c r="G165" s="406">
        <f t="shared" si="29"/>
        <v>0</v>
      </c>
    </row>
    <row r="166" spans="1:7" ht="31.2" x14ac:dyDescent="0.3">
      <c r="A166" s="170" t="s">
        <v>260</v>
      </c>
      <c r="B166" s="407" t="s">
        <v>306</v>
      </c>
      <c r="C166" s="407" t="s">
        <v>249</v>
      </c>
      <c r="D166" s="407"/>
      <c r="E166" s="406">
        <f t="shared" si="29"/>
        <v>10000</v>
      </c>
      <c r="F166" s="406">
        <f t="shared" si="29"/>
        <v>0</v>
      </c>
      <c r="G166" s="406">
        <f t="shared" si="29"/>
        <v>0</v>
      </c>
    </row>
    <row r="167" spans="1:7" x14ac:dyDescent="0.3">
      <c r="A167" s="204" t="s">
        <v>102</v>
      </c>
      <c r="B167" s="407" t="s">
        <v>306</v>
      </c>
      <c r="C167" s="407" t="s">
        <v>249</v>
      </c>
      <c r="D167" s="407" t="s">
        <v>103</v>
      </c>
      <c r="E167" s="406">
        <v>10000</v>
      </c>
      <c r="F167" s="406">
        <v>0</v>
      </c>
      <c r="G167" s="406">
        <v>0</v>
      </c>
    </row>
    <row r="168" spans="1:7" ht="31.2" x14ac:dyDescent="0.3">
      <c r="A168" s="303" t="s">
        <v>307</v>
      </c>
      <c r="B168" s="410" t="s">
        <v>308</v>
      </c>
      <c r="C168" s="410"/>
      <c r="D168" s="410"/>
      <c r="E168" s="409">
        <f>E169+E172</f>
        <v>231447.62</v>
      </c>
      <c r="F168" s="409">
        <f>F169+F172</f>
        <v>150000</v>
      </c>
      <c r="G168" s="409">
        <f>G169+G172</f>
        <v>150000</v>
      </c>
    </row>
    <row r="169" spans="1:7" ht="31.2" x14ac:dyDescent="0.3">
      <c r="A169" s="236" t="s">
        <v>361</v>
      </c>
      <c r="B169" s="407" t="s">
        <v>309</v>
      </c>
      <c r="C169" s="407"/>
      <c r="D169" s="407"/>
      <c r="E169" s="406">
        <f t="shared" ref="E169:G170" si="30">E170</f>
        <v>229447.62</v>
      </c>
      <c r="F169" s="406">
        <f t="shared" si="30"/>
        <v>150000</v>
      </c>
      <c r="G169" s="406">
        <f t="shared" si="30"/>
        <v>150000</v>
      </c>
    </row>
    <row r="170" spans="1:7" ht="93.6" x14ac:dyDescent="0.3">
      <c r="A170" s="204" t="s">
        <v>247</v>
      </c>
      <c r="B170" s="407" t="s">
        <v>309</v>
      </c>
      <c r="C170" s="407" t="s">
        <v>248</v>
      </c>
      <c r="D170" s="407"/>
      <c r="E170" s="406">
        <f t="shared" si="30"/>
        <v>229447.62</v>
      </c>
      <c r="F170" s="406">
        <f>F171</f>
        <v>150000</v>
      </c>
      <c r="G170" s="406">
        <f t="shared" si="30"/>
        <v>150000</v>
      </c>
    </row>
    <row r="171" spans="1:7" x14ac:dyDescent="0.3">
      <c r="A171" s="204" t="s">
        <v>102</v>
      </c>
      <c r="B171" s="407" t="s">
        <v>309</v>
      </c>
      <c r="C171" s="407" t="s">
        <v>248</v>
      </c>
      <c r="D171" s="407" t="s">
        <v>103</v>
      </c>
      <c r="E171" s="406">
        <v>229447.62</v>
      </c>
      <c r="F171" s="406">
        <v>150000</v>
      </c>
      <c r="G171" s="406">
        <v>150000</v>
      </c>
    </row>
    <row r="172" spans="1:7" ht="62.4" x14ac:dyDescent="0.3">
      <c r="A172" s="198" t="s">
        <v>362</v>
      </c>
      <c r="B172" s="407" t="s">
        <v>310</v>
      </c>
      <c r="C172" s="407"/>
      <c r="D172" s="407"/>
      <c r="E172" s="406">
        <f t="shared" ref="E172:G173" si="31">E173</f>
        <v>2000</v>
      </c>
      <c r="F172" s="406">
        <f t="shared" si="31"/>
        <v>0</v>
      </c>
      <c r="G172" s="406">
        <f t="shared" si="31"/>
        <v>0</v>
      </c>
    </row>
    <row r="173" spans="1:7" ht="31.2" x14ac:dyDescent="0.3">
      <c r="A173" s="170" t="s">
        <v>260</v>
      </c>
      <c r="B173" s="407" t="s">
        <v>310</v>
      </c>
      <c r="C173" s="407" t="s">
        <v>249</v>
      </c>
      <c r="D173" s="407"/>
      <c r="E173" s="406">
        <f t="shared" si="31"/>
        <v>2000</v>
      </c>
      <c r="F173" s="406">
        <f t="shared" si="31"/>
        <v>0</v>
      </c>
      <c r="G173" s="406">
        <f t="shared" si="31"/>
        <v>0</v>
      </c>
    </row>
    <row r="174" spans="1:7" x14ac:dyDescent="0.3">
      <c r="A174" s="204" t="s">
        <v>102</v>
      </c>
      <c r="B174" s="407" t="s">
        <v>310</v>
      </c>
      <c r="C174" s="407" t="s">
        <v>249</v>
      </c>
      <c r="D174" s="407" t="s">
        <v>103</v>
      </c>
      <c r="E174" s="406">
        <v>2000</v>
      </c>
      <c r="F174" s="406">
        <v>0</v>
      </c>
      <c r="G174" s="406">
        <v>0</v>
      </c>
    </row>
    <row r="175" spans="1:7" ht="62.4" hidden="1" x14ac:dyDescent="0.3">
      <c r="A175" s="303" t="s">
        <v>697</v>
      </c>
      <c r="B175" s="410" t="s">
        <v>311</v>
      </c>
      <c r="C175" s="410"/>
      <c r="D175" s="410"/>
      <c r="E175" s="409">
        <f>E176+E179</f>
        <v>0</v>
      </c>
      <c r="F175" s="409">
        <f>F176+F179</f>
        <v>0</v>
      </c>
      <c r="G175" s="409">
        <f>G176+G179</f>
        <v>0</v>
      </c>
    </row>
    <row r="176" spans="1:7" ht="31.2" hidden="1" x14ac:dyDescent="0.3">
      <c r="A176" s="204" t="s">
        <v>696</v>
      </c>
      <c r="B176" s="407" t="s">
        <v>312</v>
      </c>
      <c r="C176" s="407"/>
      <c r="D176" s="407"/>
      <c r="E176" s="406">
        <f t="shared" ref="E176:G177" si="32">E177</f>
        <v>0</v>
      </c>
      <c r="F176" s="406">
        <f t="shared" si="32"/>
        <v>0</v>
      </c>
      <c r="G176" s="406">
        <f t="shared" si="32"/>
        <v>0</v>
      </c>
    </row>
    <row r="177" spans="1:7" ht="93.6" hidden="1" x14ac:dyDescent="0.3">
      <c r="A177" s="204" t="s">
        <v>247</v>
      </c>
      <c r="B177" s="407" t="s">
        <v>312</v>
      </c>
      <c r="C177" s="407" t="s">
        <v>248</v>
      </c>
      <c r="D177" s="407"/>
      <c r="E177" s="406">
        <f t="shared" si="32"/>
        <v>0</v>
      </c>
      <c r="F177" s="406">
        <f t="shared" si="32"/>
        <v>0</v>
      </c>
      <c r="G177" s="406">
        <f t="shared" si="32"/>
        <v>0</v>
      </c>
    </row>
    <row r="178" spans="1:7" ht="31.2" hidden="1" x14ac:dyDescent="0.3">
      <c r="A178" s="204" t="s">
        <v>694</v>
      </c>
      <c r="B178" s="407" t="s">
        <v>312</v>
      </c>
      <c r="C178" s="407" t="s">
        <v>248</v>
      </c>
      <c r="D178" s="407" t="s">
        <v>313</v>
      </c>
      <c r="E178" s="406"/>
      <c r="F178" s="406"/>
      <c r="G178" s="406"/>
    </row>
    <row r="179" spans="1:7" ht="31.2" hidden="1" x14ac:dyDescent="0.3">
      <c r="A179" s="204" t="s">
        <v>695</v>
      </c>
      <c r="B179" s="407" t="s">
        <v>314</v>
      </c>
      <c r="C179" s="407"/>
      <c r="D179" s="407"/>
      <c r="E179" s="406">
        <f t="shared" ref="E179:G180" si="33">E180</f>
        <v>0</v>
      </c>
      <c r="F179" s="406">
        <f t="shared" si="33"/>
        <v>0</v>
      </c>
      <c r="G179" s="406">
        <f t="shared" si="33"/>
        <v>0</v>
      </c>
    </row>
    <row r="180" spans="1:7" ht="31.2" hidden="1" x14ac:dyDescent="0.3">
      <c r="A180" s="170" t="s">
        <v>260</v>
      </c>
      <c r="B180" s="407" t="s">
        <v>314</v>
      </c>
      <c r="C180" s="407" t="s">
        <v>249</v>
      </c>
      <c r="D180" s="407"/>
      <c r="E180" s="406">
        <f t="shared" si="33"/>
        <v>0</v>
      </c>
      <c r="F180" s="406">
        <f t="shared" si="33"/>
        <v>0</v>
      </c>
      <c r="G180" s="406">
        <f t="shared" si="33"/>
        <v>0</v>
      </c>
    </row>
    <row r="181" spans="1:7" ht="31.2" hidden="1" x14ac:dyDescent="0.3">
      <c r="A181" s="204" t="s">
        <v>694</v>
      </c>
      <c r="B181" s="407" t="s">
        <v>314</v>
      </c>
      <c r="C181" s="407" t="s">
        <v>249</v>
      </c>
      <c r="D181" s="407" t="s">
        <v>313</v>
      </c>
      <c r="E181" s="406"/>
      <c r="F181" s="406"/>
      <c r="G181" s="406"/>
    </row>
    <row r="182" spans="1:7" ht="31.2" hidden="1" x14ac:dyDescent="0.3">
      <c r="A182" s="242" t="s">
        <v>693</v>
      </c>
      <c r="B182" s="410" t="s">
        <v>692</v>
      </c>
      <c r="C182" s="410"/>
      <c r="D182" s="410"/>
      <c r="E182" s="409">
        <f>E184</f>
        <v>0</v>
      </c>
      <c r="F182" s="409">
        <f>F184</f>
        <v>0</v>
      </c>
      <c r="G182" s="409">
        <f>G184</f>
        <v>0</v>
      </c>
    </row>
    <row r="183" spans="1:7" ht="93.6" hidden="1" x14ac:dyDescent="0.3">
      <c r="A183" s="415" t="s">
        <v>691</v>
      </c>
      <c r="B183" s="410" t="s">
        <v>689</v>
      </c>
      <c r="C183" s="410"/>
      <c r="D183" s="410"/>
      <c r="E183" s="409">
        <f t="shared" ref="E183:G184" si="34">E184</f>
        <v>0</v>
      </c>
      <c r="F183" s="409">
        <f t="shared" si="34"/>
        <v>0</v>
      </c>
      <c r="G183" s="409">
        <f t="shared" si="34"/>
        <v>0</v>
      </c>
    </row>
    <row r="184" spans="1:7" ht="31.2" hidden="1" x14ac:dyDescent="0.3">
      <c r="A184" s="170" t="s">
        <v>260</v>
      </c>
      <c r="B184" s="407" t="s">
        <v>689</v>
      </c>
      <c r="C184" s="407" t="s">
        <v>249</v>
      </c>
      <c r="D184" s="407"/>
      <c r="E184" s="406">
        <f t="shared" si="34"/>
        <v>0</v>
      </c>
      <c r="F184" s="406">
        <f t="shared" si="34"/>
        <v>0</v>
      </c>
      <c r="G184" s="406">
        <f t="shared" si="34"/>
        <v>0</v>
      </c>
    </row>
    <row r="185" spans="1:7" hidden="1" x14ac:dyDescent="0.3">
      <c r="A185" s="204" t="s">
        <v>690</v>
      </c>
      <c r="B185" s="407" t="s">
        <v>689</v>
      </c>
      <c r="C185" s="407" t="s">
        <v>249</v>
      </c>
      <c r="D185" s="407" t="s">
        <v>688</v>
      </c>
      <c r="E185" s="406"/>
      <c r="F185" s="406"/>
      <c r="G185" s="406"/>
    </row>
    <row r="186" spans="1:7" ht="46.8" x14ac:dyDescent="0.3">
      <c r="A186" s="197" t="s">
        <v>367</v>
      </c>
      <c r="B186" s="410" t="s">
        <v>365</v>
      </c>
      <c r="C186" s="410"/>
      <c r="D186" s="410"/>
      <c r="E186" s="409">
        <f t="shared" ref="E186:G188" si="35">E187</f>
        <v>2000</v>
      </c>
      <c r="F186" s="409">
        <f t="shared" si="35"/>
        <v>0</v>
      </c>
      <c r="G186" s="409">
        <f t="shared" si="35"/>
        <v>0</v>
      </c>
    </row>
    <row r="187" spans="1:7" ht="93.6" x14ac:dyDescent="0.3">
      <c r="A187" s="415" t="s">
        <v>341</v>
      </c>
      <c r="B187" s="410" t="s">
        <v>366</v>
      </c>
      <c r="C187" s="410"/>
      <c r="D187" s="410"/>
      <c r="E187" s="409">
        <f t="shared" si="35"/>
        <v>2000</v>
      </c>
      <c r="F187" s="409">
        <f t="shared" si="35"/>
        <v>0</v>
      </c>
      <c r="G187" s="409">
        <f t="shared" si="35"/>
        <v>0</v>
      </c>
    </row>
    <row r="188" spans="1:7" ht="31.2" x14ac:dyDescent="0.3">
      <c r="A188" s="170" t="s">
        <v>260</v>
      </c>
      <c r="B188" s="407" t="s">
        <v>366</v>
      </c>
      <c r="C188" s="407" t="s">
        <v>249</v>
      </c>
      <c r="D188" s="407"/>
      <c r="E188" s="406">
        <f t="shared" si="35"/>
        <v>2000</v>
      </c>
      <c r="F188" s="406">
        <f t="shared" si="35"/>
        <v>0</v>
      </c>
      <c r="G188" s="406">
        <f t="shared" si="35"/>
        <v>0</v>
      </c>
    </row>
    <row r="189" spans="1:7" x14ac:dyDescent="0.3">
      <c r="A189" s="204" t="s">
        <v>360</v>
      </c>
      <c r="B189" s="407" t="s">
        <v>366</v>
      </c>
      <c r="C189" s="407" t="s">
        <v>249</v>
      </c>
      <c r="D189" s="407" t="s">
        <v>232</v>
      </c>
      <c r="E189" s="406">
        <v>2000</v>
      </c>
      <c r="F189" s="406">
        <v>0</v>
      </c>
      <c r="G189" s="406">
        <v>0</v>
      </c>
    </row>
    <row r="190" spans="1:7" ht="31.2" x14ac:dyDescent="0.3">
      <c r="A190" s="200" t="s">
        <v>364</v>
      </c>
      <c r="B190" s="410" t="s">
        <v>368</v>
      </c>
      <c r="C190" s="410"/>
      <c r="D190" s="410"/>
      <c r="E190" s="409">
        <f t="shared" ref="E190:G192" si="36">E191</f>
        <v>13000</v>
      </c>
      <c r="F190" s="409">
        <f t="shared" si="36"/>
        <v>0</v>
      </c>
      <c r="G190" s="409">
        <f t="shared" si="36"/>
        <v>0</v>
      </c>
    </row>
    <row r="191" spans="1:7" ht="93.6" x14ac:dyDescent="0.3">
      <c r="A191" s="415" t="s">
        <v>341</v>
      </c>
      <c r="B191" s="410" t="s">
        <v>369</v>
      </c>
      <c r="C191" s="410"/>
      <c r="D191" s="410"/>
      <c r="E191" s="409">
        <f t="shared" si="36"/>
        <v>13000</v>
      </c>
      <c r="F191" s="409">
        <f t="shared" si="36"/>
        <v>0</v>
      </c>
      <c r="G191" s="409">
        <f t="shared" si="36"/>
        <v>0</v>
      </c>
    </row>
    <row r="192" spans="1:7" ht="31.2" x14ac:dyDescent="0.3">
      <c r="A192" s="170" t="s">
        <v>260</v>
      </c>
      <c r="B192" s="407" t="s">
        <v>369</v>
      </c>
      <c r="C192" s="407" t="s">
        <v>249</v>
      </c>
      <c r="D192" s="407"/>
      <c r="E192" s="406">
        <f t="shared" si="36"/>
        <v>13000</v>
      </c>
      <c r="F192" s="406">
        <f t="shared" si="36"/>
        <v>0</v>
      </c>
      <c r="G192" s="406">
        <f t="shared" si="36"/>
        <v>0</v>
      </c>
    </row>
    <row r="193" spans="1:7" ht="46.8" x14ac:dyDescent="0.3">
      <c r="A193" s="235" t="s">
        <v>240</v>
      </c>
      <c r="B193" s="407" t="s">
        <v>369</v>
      </c>
      <c r="C193" s="407" t="s">
        <v>249</v>
      </c>
      <c r="D193" s="407" t="s">
        <v>239</v>
      </c>
      <c r="E193" s="406">
        <v>13000</v>
      </c>
      <c r="F193" s="406">
        <v>0</v>
      </c>
      <c r="G193" s="406">
        <v>0</v>
      </c>
    </row>
    <row r="194" spans="1:7" x14ac:dyDescent="0.3">
      <c r="A194" s="421" t="s">
        <v>315</v>
      </c>
      <c r="B194" s="417" t="s">
        <v>251</v>
      </c>
      <c r="C194" s="417" t="s">
        <v>316</v>
      </c>
      <c r="D194" s="417" t="s">
        <v>317</v>
      </c>
      <c r="E194" s="416">
        <f>E195+E200</f>
        <v>647949.92000000004</v>
      </c>
      <c r="F194" s="416">
        <f>F195+F200</f>
        <v>912446</v>
      </c>
      <c r="G194" s="416">
        <f>G195+G200</f>
        <v>912446</v>
      </c>
    </row>
    <row r="195" spans="1:7" x14ac:dyDescent="0.3">
      <c r="A195" s="421" t="s">
        <v>318</v>
      </c>
      <c r="B195" s="417" t="s">
        <v>251</v>
      </c>
      <c r="C195" s="417"/>
      <c r="D195" s="417"/>
      <c r="E195" s="416">
        <f t="shared" ref="E195:G198" si="37">E196</f>
        <v>700</v>
      </c>
      <c r="F195" s="416">
        <f t="shared" si="37"/>
        <v>700</v>
      </c>
      <c r="G195" s="416">
        <f t="shared" si="37"/>
        <v>700</v>
      </c>
    </row>
    <row r="196" spans="1:7" ht="46.8" x14ac:dyDescent="0.3">
      <c r="A196" s="415" t="s">
        <v>687</v>
      </c>
      <c r="B196" s="417" t="s">
        <v>319</v>
      </c>
      <c r="C196" s="417"/>
      <c r="D196" s="417"/>
      <c r="E196" s="416">
        <f t="shared" si="37"/>
        <v>700</v>
      </c>
      <c r="F196" s="416">
        <f t="shared" si="37"/>
        <v>700</v>
      </c>
      <c r="G196" s="416">
        <f t="shared" si="37"/>
        <v>700</v>
      </c>
    </row>
    <row r="197" spans="1:7" ht="156" x14ac:dyDescent="0.3">
      <c r="A197" s="420" t="s">
        <v>551</v>
      </c>
      <c r="B197" s="417" t="s">
        <v>497</v>
      </c>
      <c r="C197" s="417"/>
      <c r="D197" s="417"/>
      <c r="E197" s="416">
        <f t="shared" si="37"/>
        <v>700</v>
      </c>
      <c r="F197" s="416">
        <f t="shared" si="37"/>
        <v>700</v>
      </c>
      <c r="G197" s="416">
        <f t="shared" si="37"/>
        <v>700</v>
      </c>
    </row>
    <row r="198" spans="1:7" ht="46.8" x14ac:dyDescent="0.3">
      <c r="A198" s="202" t="s">
        <v>246</v>
      </c>
      <c r="B198" s="419" t="s">
        <v>497</v>
      </c>
      <c r="C198" s="419" t="s">
        <v>249</v>
      </c>
      <c r="D198" s="419"/>
      <c r="E198" s="418">
        <f t="shared" si="37"/>
        <v>700</v>
      </c>
      <c r="F198" s="418">
        <f t="shared" si="37"/>
        <v>700</v>
      </c>
      <c r="G198" s="418">
        <f t="shared" si="37"/>
        <v>700</v>
      </c>
    </row>
    <row r="199" spans="1:7" x14ac:dyDescent="0.3">
      <c r="A199" s="202" t="s">
        <v>214</v>
      </c>
      <c r="B199" s="419" t="s">
        <v>497</v>
      </c>
      <c r="C199" s="419" t="s">
        <v>249</v>
      </c>
      <c r="D199" s="419" t="s">
        <v>211</v>
      </c>
      <c r="E199" s="418">
        <v>700</v>
      </c>
      <c r="F199" s="418">
        <v>700</v>
      </c>
      <c r="G199" s="418">
        <v>700</v>
      </c>
    </row>
    <row r="200" spans="1:7" ht="31.2" x14ac:dyDescent="0.3">
      <c r="A200" s="415" t="s">
        <v>320</v>
      </c>
      <c r="B200" s="417" t="s">
        <v>321</v>
      </c>
      <c r="C200" s="417"/>
      <c r="D200" s="417"/>
      <c r="E200" s="416">
        <f>E201+E208</f>
        <v>647249.92000000004</v>
      </c>
      <c r="F200" s="416">
        <f>F201+F208</f>
        <v>911746</v>
      </c>
      <c r="G200" s="416">
        <f>G201+G208</f>
        <v>911746</v>
      </c>
    </row>
    <row r="201" spans="1:7" ht="46.8" x14ac:dyDescent="0.3">
      <c r="A201" s="303" t="s">
        <v>322</v>
      </c>
      <c r="B201" s="414" t="s">
        <v>323</v>
      </c>
      <c r="C201" s="414"/>
      <c r="D201" s="414"/>
      <c r="E201" s="413">
        <f>E202+E205</f>
        <v>644249.92000000004</v>
      </c>
      <c r="F201" s="413">
        <f>F202+F205</f>
        <v>906746</v>
      </c>
      <c r="G201" s="413">
        <f>G202+G205</f>
        <v>906746</v>
      </c>
    </row>
    <row r="202" spans="1:7" ht="31.2" x14ac:dyDescent="0.3">
      <c r="A202" s="415" t="s">
        <v>324</v>
      </c>
      <c r="B202" s="414" t="s">
        <v>686</v>
      </c>
      <c r="C202" s="414"/>
      <c r="D202" s="414"/>
      <c r="E202" s="413">
        <f t="shared" ref="E202:G203" si="38">E203</f>
        <v>17187.419999999998</v>
      </c>
      <c r="F202" s="413">
        <f t="shared" si="38"/>
        <v>36196</v>
      </c>
      <c r="G202" s="413">
        <f t="shared" si="38"/>
        <v>36196</v>
      </c>
    </row>
    <row r="203" spans="1:7" x14ac:dyDescent="0.3">
      <c r="A203" s="202" t="s">
        <v>325</v>
      </c>
      <c r="B203" s="412" t="s">
        <v>686</v>
      </c>
      <c r="C203" s="412" t="s">
        <v>326</v>
      </c>
      <c r="D203" s="412"/>
      <c r="E203" s="411">
        <f t="shared" si="38"/>
        <v>17187.419999999998</v>
      </c>
      <c r="F203" s="411">
        <f t="shared" si="38"/>
        <v>36196</v>
      </c>
      <c r="G203" s="411">
        <f t="shared" si="38"/>
        <v>36196</v>
      </c>
    </row>
    <row r="204" spans="1:7" ht="31.2" x14ac:dyDescent="0.3">
      <c r="A204" s="205" t="s">
        <v>685</v>
      </c>
      <c r="B204" s="412" t="s">
        <v>686</v>
      </c>
      <c r="C204" s="412" t="s">
        <v>326</v>
      </c>
      <c r="D204" s="412" t="s">
        <v>83</v>
      </c>
      <c r="E204" s="411">
        <v>17187.419999999998</v>
      </c>
      <c r="F204" s="411">
        <v>36196</v>
      </c>
      <c r="G204" s="411">
        <v>36196</v>
      </c>
    </row>
    <row r="205" spans="1:7" ht="31.2" x14ac:dyDescent="0.3">
      <c r="A205" s="243" t="s">
        <v>327</v>
      </c>
      <c r="B205" s="414" t="s">
        <v>328</v>
      </c>
      <c r="C205" s="414"/>
      <c r="D205" s="414"/>
      <c r="E205" s="413">
        <f>E206</f>
        <v>627062.5</v>
      </c>
      <c r="F205" s="413">
        <v>870550</v>
      </c>
      <c r="G205" s="413">
        <v>870550</v>
      </c>
    </row>
    <row r="206" spans="1:7" x14ac:dyDescent="0.3">
      <c r="A206" s="202" t="s">
        <v>325</v>
      </c>
      <c r="B206" s="412" t="s">
        <v>328</v>
      </c>
      <c r="C206" s="412" t="s">
        <v>326</v>
      </c>
      <c r="D206" s="412"/>
      <c r="E206" s="411">
        <f>E207</f>
        <v>627062.5</v>
      </c>
      <c r="F206" s="411">
        <v>870550</v>
      </c>
      <c r="G206" s="411">
        <v>870550</v>
      </c>
    </row>
    <row r="207" spans="1:7" ht="31.2" x14ac:dyDescent="0.3">
      <c r="A207" s="205" t="s">
        <v>685</v>
      </c>
      <c r="B207" s="412" t="s">
        <v>328</v>
      </c>
      <c r="C207" s="412" t="s">
        <v>326</v>
      </c>
      <c r="D207" s="412" t="s">
        <v>83</v>
      </c>
      <c r="E207" s="411">
        <v>627062.5</v>
      </c>
      <c r="F207" s="411">
        <v>870550</v>
      </c>
      <c r="G207" s="411">
        <v>870550</v>
      </c>
    </row>
    <row r="208" spans="1:7" x14ac:dyDescent="0.3">
      <c r="A208" s="242" t="s">
        <v>84</v>
      </c>
      <c r="B208" s="410" t="s">
        <v>329</v>
      </c>
      <c r="C208" s="410"/>
      <c r="D208" s="410"/>
      <c r="E208" s="409">
        <f t="shared" ref="E208:G210" si="39">E209</f>
        <v>3000</v>
      </c>
      <c r="F208" s="409">
        <f t="shared" si="39"/>
        <v>5000</v>
      </c>
      <c r="G208" s="409">
        <f t="shared" si="39"/>
        <v>5000</v>
      </c>
    </row>
    <row r="209" spans="1:7" ht="31.2" x14ac:dyDescent="0.3">
      <c r="A209" s="242" t="s">
        <v>447</v>
      </c>
      <c r="B209" s="410" t="s">
        <v>446</v>
      </c>
      <c r="C209" s="410"/>
      <c r="D209" s="410"/>
      <c r="E209" s="409">
        <f t="shared" si="39"/>
        <v>3000</v>
      </c>
      <c r="F209" s="409">
        <f t="shared" si="39"/>
        <v>5000</v>
      </c>
      <c r="G209" s="409">
        <f t="shared" si="39"/>
        <v>5000</v>
      </c>
    </row>
    <row r="210" spans="1:7" x14ac:dyDescent="0.3">
      <c r="A210" s="202" t="s">
        <v>330</v>
      </c>
      <c r="B210" s="407" t="s">
        <v>446</v>
      </c>
      <c r="C210" s="407" t="s">
        <v>262</v>
      </c>
      <c r="D210" s="407"/>
      <c r="E210" s="406">
        <f t="shared" si="39"/>
        <v>3000</v>
      </c>
      <c r="F210" s="406">
        <f t="shared" si="39"/>
        <v>5000</v>
      </c>
      <c r="G210" s="406">
        <f t="shared" si="39"/>
        <v>5000</v>
      </c>
    </row>
    <row r="211" spans="1:7" x14ac:dyDescent="0.3">
      <c r="A211" s="408" t="s">
        <v>331</v>
      </c>
      <c r="B211" s="407" t="s">
        <v>446</v>
      </c>
      <c r="C211" s="407" t="s">
        <v>262</v>
      </c>
      <c r="D211" s="407" t="s">
        <v>85</v>
      </c>
      <c r="E211" s="406">
        <v>3000</v>
      </c>
      <c r="F211" s="406">
        <v>5000</v>
      </c>
      <c r="G211" s="406">
        <v>5000</v>
      </c>
    </row>
    <row r="212" spans="1:7" x14ac:dyDescent="0.3">
      <c r="A212" s="364" t="s">
        <v>370</v>
      </c>
      <c r="B212" s="364"/>
      <c r="C212" s="364"/>
      <c r="D212" s="364"/>
      <c r="E212" s="405" t="e">
        <f>E14+E29+E194</f>
        <v>#REF!</v>
      </c>
      <c r="F212" s="405">
        <f>F14+F29+F194</f>
        <v>4378338.3100000005</v>
      </c>
      <c r="G212" s="405">
        <f>G14+G29+G194</f>
        <v>4124778.89</v>
      </c>
    </row>
    <row r="213" spans="1:7" x14ac:dyDescent="0.3">
      <c r="E213" s="19"/>
      <c r="F213" s="19"/>
      <c r="G213" s="19"/>
    </row>
    <row r="214" spans="1:7" x14ac:dyDescent="0.3">
      <c r="E214" s="19"/>
      <c r="F214" s="19"/>
      <c r="G214" s="19"/>
    </row>
    <row r="215" spans="1:7" ht="22.8" x14ac:dyDescent="0.4">
      <c r="A215" s="196" t="s">
        <v>189</v>
      </c>
      <c r="E215" s="232" t="s">
        <v>190</v>
      </c>
      <c r="G215" s="1" t="s">
        <v>194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приложение 3 2015-2016</vt:lpstr>
      <vt:lpstr>Приложение 1</vt:lpstr>
      <vt:lpstr>Приложение 2</vt:lpstr>
      <vt:lpstr>Приложение 5 </vt:lpstr>
      <vt:lpstr>Приложение 8 2014-2016</vt:lpstr>
      <vt:lpstr>Приложение 6</vt:lpstr>
      <vt:lpstr>Приложение -7</vt:lpstr>
      <vt:lpstr>Приложение 10</vt:lpstr>
      <vt:lpstr>Приложение - 8</vt:lpstr>
      <vt:lpstr>Приложение-9</vt:lpstr>
      <vt:lpstr>Приложение-10</vt:lpstr>
      <vt:lpstr>Приложение-11</vt:lpstr>
      <vt:lpstr>приложение-12</vt:lpstr>
      <vt:lpstr>Приложение 12</vt:lpstr>
      <vt:lpstr>Лист1</vt:lpstr>
      <vt:lpstr>'Приложение - 8'!Область_печати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6'!Область_печати</vt:lpstr>
      <vt:lpstr>'Приложение -7'!Область_печати</vt:lpstr>
      <vt:lpstr>'Приложение-11'!Область_печати</vt:lpstr>
      <vt:lpstr>'приложение-12'!Область_печати</vt:lpstr>
      <vt:lpstr>'Приложение-9'!Область_печати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2023-11-13T09:22:03Z</dcterms:modified>
</cp:coreProperties>
</file>