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80" windowHeight="11640" activeTab="0"/>
  </bookViews>
  <sheets>
    <sheet name="Ожидаемое" sheetId="1" r:id="rId1"/>
  </sheets>
  <definedNames>
    <definedName name="_xlnm.Print_Titles" localSheetId="0">'Ожидаемое'!$4:$4</definedName>
  </definedNames>
  <calcPr fullCalcOnLoad="1"/>
</workbook>
</file>

<file path=xl/sharedStrings.xml><?xml version="1.0" encoding="utf-8"?>
<sst xmlns="http://schemas.openxmlformats.org/spreadsheetml/2006/main" count="161" uniqueCount="140">
  <si>
    <t xml:space="preserve">Налоговые доходы </t>
  </si>
  <si>
    <t>Налог на доходы физических лиц</t>
  </si>
  <si>
    <t>Единый налог на вмененный доход для отдельных видов деятельности</t>
  </si>
  <si>
    <t xml:space="preserve">Неналоговые доходы </t>
  </si>
  <si>
    <t xml:space="preserve">ИТОГО ДОХОДОВ </t>
  </si>
  <si>
    <t>КБК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</si>
  <si>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</si>
  <si>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</si>
  <si>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</si>
  <si>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надзора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</si>
  <si>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</si>
  <si>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</si>
  <si>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</si>
  <si>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</si>
  <si>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</si>
  <si>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Общеэкономические вопросы</t>
  </si>
  <si>
    <t>Транспорт</t>
  </si>
  <si>
    <t>Жилищно-коммунальное хозяйство</t>
  </si>
  <si>
    <t>Коммунальное хозяйство</t>
  </si>
  <si>
    <t>Охрана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</si>
  <si>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</si>
  <si>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</si>
  <si>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</si>
  <si>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</si>
  <si>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</si>
  <si>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</si>
  <si>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</si>
  <si>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 в области культуры, кинематографии и средств массовой информации</t>
  </si>
  <si>
    <t>Здравоохранение и спорт</t>
  </si>
  <si>
    <t>Здравоохранение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</si>
  <si>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</si>
  <si>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</si>
  <si>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</si>
  <si>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Социальная политика</t>
  </si>
  <si>
    <t>Пенсионное обеспечение</t>
  </si>
  <si>
    <t>Социальное обеспечение населения</t>
  </si>
  <si>
    <t>ИТОГО РАСХОДОВ</t>
  </si>
  <si>
    <t>Профицит(+)Дефицит(-)бюджета за счет внутренних источников</t>
  </si>
  <si>
    <t>Заработная плата</t>
  </si>
  <si>
    <t>0100</t>
  </si>
  <si>
    <t>0102</t>
  </si>
  <si>
    <t xml:space="preserve">0104      </t>
  </si>
  <si>
    <t>0106</t>
  </si>
  <si>
    <t>0200</t>
  </si>
  <si>
    <t>0300</t>
  </si>
  <si>
    <t>0309</t>
  </si>
  <si>
    <t>0400</t>
  </si>
  <si>
    <t>0401</t>
  </si>
  <si>
    <t>0408</t>
  </si>
  <si>
    <t>0500</t>
  </si>
  <si>
    <t>0502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</si>
  <si>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</si>
  <si>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</si>
  <si>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</si>
  <si>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</si>
  <si>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</si>
  <si>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</si>
  <si>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</si>
  <si>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</si>
  <si>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</si>
  <si>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</si>
  <si>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0900</t>
  </si>
  <si>
    <t>0901</t>
  </si>
  <si>
    <t>0902</t>
  </si>
  <si>
    <t>0903</t>
  </si>
  <si>
    <t>0904</t>
  </si>
  <si>
    <t>1000</t>
  </si>
  <si>
    <t>1001</t>
  </si>
  <si>
    <t>1003</t>
  </si>
  <si>
    <t>9600</t>
  </si>
  <si>
    <t>РАСХОДЫ</t>
  </si>
  <si>
    <t>0103</t>
  </si>
  <si>
    <t>0113</t>
  </si>
  <si>
    <t>0111</t>
  </si>
  <si>
    <t xml:space="preserve">Функционирование законодательных (представительных) органов государственной власти и местного самоуправления </t>
  </si>
  <si>
    <t>Другие вопросы в области охраны окружающей среды</t>
  </si>
  <si>
    <t>0804</t>
  </si>
  <si>
    <t>Другие вопросы в области здравоохранения</t>
  </si>
  <si>
    <t>0909</t>
  </si>
  <si>
    <t>1004</t>
  </si>
  <si>
    <t>Охрана семьи и детства</t>
  </si>
  <si>
    <t>Перечисления другим бюджетам бюджетной системы РФ</t>
  </si>
  <si>
    <t>Налог, взимаемый в связи с применением упрощенной системы налогообложения</t>
  </si>
  <si>
    <t>00010501000000000110</t>
  </si>
  <si>
    <t>00010502000000000110</t>
  </si>
  <si>
    <t>ИТОГО НАЛОГОВЫЕ И НЕНАЛОГОВЫЕ ДОХОДЫ</t>
  </si>
  <si>
    <t>ИТОГО БЕЗВОЗМЕЗДНЫЕ ПОСТУПЛЕНИЯ ОТ ДРУГИХ БЮДЖЕТОВ</t>
  </si>
  <si>
    <t xml:space="preserve">Налог на имущество </t>
  </si>
  <si>
    <t>0001060000000000000</t>
  </si>
  <si>
    <t>Налог на имушество физических лиц</t>
  </si>
  <si>
    <t>00010601000000000000</t>
  </si>
  <si>
    <t>Земельный налог</t>
  </si>
  <si>
    <t>00010606000000000000</t>
  </si>
  <si>
    <t>Дотации бюджетам поселений на выравнивание бюджетной обеспеченности</t>
  </si>
  <si>
    <t>Прочие субсидии бюджетам поселений</t>
  </si>
  <si>
    <t>Мобилизационная и вневойсковая подготовка</t>
  </si>
  <si>
    <t>0203</t>
  </si>
  <si>
    <t>0310</t>
  </si>
  <si>
    <t>Благоустройство</t>
  </si>
  <si>
    <t>0503</t>
  </si>
  <si>
    <t>Культура, кинематография</t>
  </si>
  <si>
    <t>Дорожное хозяйство (дорожные фонды)</t>
  </si>
  <si>
    <t>0409</t>
  </si>
  <si>
    <t>Начисления на выплаты по оплате труда</t>
  </si>
  <si>
    <t>Налоги на товары (работы,услуги) реализуемые на территории Российской Федерации</t>
  </si>
  <si>
    <t>Субвенции бюджетам поселений на выполнение передаваемых полномочий субъектов Российской Федерации</t>
  </si>
  <si>
    <t>00010302000010000110</t>
  </si>
  <si>
    <t>0412</t>
  </si>
  <si>
    <t>Глава Червянского муниципального образования</t>
  </si>
  <si>
    <t>А.С. Рукосуев</t>
  </si>
  <si>
    <t>00010102010010000110</t>
  </si>
  <si>
    <t>Субвенция на осуществление полномочий по первичному воинскому учету на территории,где отсутствуют военные кромиссариаты</t>
  </si>
  <si>
    <t>Обеспечение проведения выборов и референдумов</t>
  </si>
  <si>
    <t>0107</t>
  </si>
  <si>
    <t>Реализация мероприятий перечня  проектов  народных инициатив</t>
  </si>
  <si>
    <t>Пособия, компенсации и иные социальные выплаты гражданам, кроме публичных нормативных обязательств</t>
  </si>
  <si>
    <t>в  тыс.</t>
  </si>
  <si>
    <t xml:space="preserve">Молодежная политика </t>
  </si>
  <si>
    <t>00020229999100000150</t>
  </si>
  <si>
    <t>00020230024100000150</t>
  </si>
  <si>
    <t>00020235118100000150</t>
  </si>
  <si>
    <t>0705</t>
  </si>
  <si>
    <t>Профессиональная подготовка, переподготовка и повышение квалификации</t>
  </si>
  <si>
    <t>Финансовый-консультант</t>
  </si>
  <si>
    <t>2-10-07</t>
  </si>
  <si>
    <t>00020216001100000150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</si>
  <si>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</si>
  <si>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</si>
  <si>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Дорожное хозяйство</t>
  </si>
  <si>
    <t>Другие вопросы в области национальной экономики</t>
  </si>
  <si>
    <t xml:space="preserve">Бюджет на                        2023  год </t>
  </si>
  <si>
    <t>Исполнено на 01.08.2023 год</t>
  </si>
  <si>
    <t>Ожидаемое исполнение за          2023 год</t>
  </si>
  <si>
    <t>Прочие межбюджетные трансферты передаваемые бюджетам сельских поселений</t>
  </si>
  <si>
    <t>00020249999100000150</t>
  </si>
  <si>
    <t>Штрафы, санкции, возмещение ущерба</t>
  </si>
  <si>
    <t>00011618000020000140</t>
  </si>
  <si>
    <t>В.В. Ипатова</t>
  </si>
  <si>
    <t>Оценка ожидаемого исполнения бюджета Червянского муниципального образования на текущий  финансовый год по состоянию на 01.08.2023 года</t>
  </si>
  <si>
    <t xml:space="preserve">%  исполнения к бюджету на 01.08. 2023 год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</si>
</sst>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1.&quot;mm/yyyy"/>
    <numFmt numFmtId="173" formatCode="0.0"/>
    <numFmt numFmtId="174" formatCode="0.00000"/>
    <numFmt numFmtId="175" formatCode="0.0000"/>
    <numFmt numFmtId="176" formatCode="0.000"/>
    <numFmt numFmtId="177" formatCode="0.0000000"/>
    <numFmt numFmtId="178" formatCode="0.000000"/>
    <numFmt numFmtId="179" formatCode="#,##0.00&quot;р.&quot;"/>
    <numFmt numFmtId="180" formatCode="[$-FC19]d\ mmmm\ yyyy\ &quot;г.&quot;"/>
    <numFmt numFmtId="181" formatCode="000000"/>
    <numFmt numFmtId="182" formatCode="0.00000000"/>
  </numFmts>
  <fonts count="49">
    <font>
      <sz val="10"/>
      <name val="Arial Cyr"/>
      <family val="0"/>
    </font>
    <font>
      <sz val="8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10"/>
      <name val="Times New Roman"/>
      <family val="1"/>
    </font>
    <font>
      <sz val="18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30"/>
      <name val="Times New Roman"/>
      <family val="1"/>
    </font>
    <font>
      <b/>
      <sz val="18"/>
      <color indexed="30"/>
      <name val="Times New Roman"/>
      <family val="1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0070C0"/>
      <name val="Times New Roman"/>
      <family val="1"/>
    </font>
    <font>
      <b/>
      <sz val="18"/>
      <color rgb="FF0070C0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 horizontal="left" vertical="top" wrapText="1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2" fillId="0" borderId="0" xfId="52" applyFont="1" applyBorder="1" applyAlignment="1" applyProtection="1">
      <alignment horizontal="center" vertical="center"/>
      <protection locked="0"/>
    </xf>
    <xf numFmtId="0" fontId="4" fillId="0" borderId="10" xfId="52" applyFont="1" applyFill="1" applyBorder="1" applyAlignment="1" applyProtection="1">
      <alignment horizontal="center" vertical="center" wrapText="1"/>
      <protection hidden="1"/>
    </xf>
    <xf numFmtId="49" fontId="2" fillId="0" borderId="10" xfId="52" applyNumberFormat="1" applyFont="1" applyBorder="1" applyAlignment="1" applyProtection="1">
      <alignment horizontal="center" vertical="center" wrapText="1"/>
      <protection hidden="1"/>
    </xf>
    <xf numFmtId="0" fontId="2" fillId="0" borderId="10" xfId="52" applyFont="1" applyBorder="1" applyAlignment="1" applyProtection="1">
      <alignment horizontal="center" vertical="center" wrapText="1"/>
      <protection hidden="1"/>
    </xf>
    <xf numFmtId="0" fontId="2" fillId="0" borderId="10" xfId="52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73" fontId="2" fillId="0" borderId="10" xfId="52" applyNumberFormat="1" applyFont="1" applyBorder="1" applyAlignment="1" applyProtection="1">
      <alignment horizontal="center" vertical="center" wrapText="1"/>
      <protection hidden="1"/>
    </xf>
    <xf numFmtId="49" fontId="2" fillId="0" borderId="10" xfId="52" applyNumberFormat="1" applyFont="1" applyBorder="1" applyAlignment="1" applyProtection="1">
      <alignment horizontal="center" wrapText="1"/>
      <protection locked="0"/>
    </xf>
    <xf numFmtId="0" fontId="4" fillId="33" borderId="10" xfId="52" applyFont="1" applyFill="1" applyBorder="1" applyAlignment="1" applyProtection="1">
      <alignment horizontal="center" vertical="center" wrapText="1"/>
      <protection hidden="1"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173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Alignment="1">
      <alignment/>
    </xf>
    <xf numFmtId="0" fontId="45" fillId="0" borderId="0" xfId="0" applyFont="1" applyAlignment="1">
      <alignment/>
    </xf>
    <xf numFmtId="3" fontId="45" fillId="0" borderId="0" xfId="0" applyNumberFormat="1" applyFont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173" fontId="3" fillId="33" borderId="1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5" fillId="33" borderId="10" xfId="0" applyFont="1" applyFill="1" applyBorder="1" applyAlignment="1">
      <alignment vertical="top" wrapText="1"/>
    </xf>
    <xf numFmtId="49" fontId="45" fillId="33" borderId="10" xfId="0" applyNumberFormat="1" applyFont="1" applyFill="1" applyBorder="1" applyAlignment="1">
      <alignment horizontal="center" vertical="top" wrapText="1"/>
    </xf>
    <xf numFmtId="173" fontId="46" fillId="33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173" fontId="47" fillId="33" borderId="10" xfId="0" applyNumberFormat="1" applyFont="1" applyFill="1" applyBorder="1" applyAlignment="1">
      <alignment horizontal="center" vertical="center" wrapText="1"/>
    </xf>
    <xf numFmtId="3" fontId="48" fillId="0" borderId="0" xfId="0" applyNumberFormat="1" applyFont="1" applyAlignment="1">
      <alignment/>
    </xf>
    <xf numFmtId="0" fontId="47" fillId="0" borderId="0" xfId="0" applyFont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/>
    </xf>
    <xf numFmtId="4" fontId="2" fillId="0" borderId="10" xfId="52" applyNumberFormat="1" applyFont="1" applyBorder="1" applyAlignment="1" applyProtection="1">
      <alignment horizontal="center" wrapText="1"/>
      <protection hidden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4" fontId="45" fillId="34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/>
    </xf>
    <xf numFmtId="0" fontId="4" fillId="35" borderId="10" xfId="52" applyFont="1" applyFill="1" applyBorder="1" applyAlignment="1" applyProtection="1">
      <alignment horizontal="center" vertical="center" wrapText="1"/>
      <protection hidden="1"/>
    </xf>
    <xf numFmtId="49" fontId="5" fillId="35" borderId="10" xfId="52" applyNumberFormat="1" applyFont="1" applyFill="1" applyBorder="1" applyAlignment="1" applyProtection="1">
      <alignment horizontal="center" wrapText="1"/>
      <protection hidden="1"/>
    </xf>
    <xf numFmtId="4" fontId="2" fillId="35" borderId="10" xfId="52" applyNumberFormat="1" applyFont="1" applyFill="1" applyBorder="1" applyAlignment="1" applyProtection="1">
      <alignment horizontal="center" vertical="center" wrapText="1"/>
      <protection hidden="1"/>
    </xf>
    <xf numFmtId="173" fontId="2" fillId="35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35" borderId="10" xfId="52" applyFont="1" applyFill="1" applyBorder="1" applyAlignment="1" applyProtection="1">
      <alignment horizontal="left" wrapText="1"/>
      <protection hidden="1"/>
    </xf>
    <xf numFmtId="49" fontId="2" fillId="35" borderId="10" xfId="52" applyNumberFormat="1" applyFont="1" applyFill="1" applyBorder="1" applyAlignment="1" applyProtection="1">
      <alignment horizontal="center" wrapText="1"/>
      <protection locked="0"/>
    </xf>
    <xf numFmtId="4" fontId="2" fillId="35" borderId="10" xfId="52" applyNumberFormat="1" applyFont="1" applyFill="1" applyBorder="1" applyAlignment="1" applyProtection="1">
      <alignment horizontal="center" vertical="center" wrapText="1"/>
      <protection locked="0"/>
    </xf>
    <xf numFmtId="2" fontId="2" fillId="35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52" applyFont="1" applyFill="1" applyBorder="1" applyAlignment="1" applyProtection="1">
      <alignment horizontal="left" wrapText="1"/>
      <protection hidden="1"/>
    </xf>
    <xf numFmtId="49" fontId="3" fillId="35" borderId="10" xfId="52" applyNumberFormat="1" applyFont="1" applyFill="1" applyBorder="1" applyAlignment="1" applyProtection="1">
      <alignment horizontal="center" wrapText="1"/>
      <protection locked="0"/>
    </xf>
    <xf numFmtId="4" fontId="3" fillId="35" borderId="10" xfId="52" applyNumberFormat="1" applyFont="1" applyFill="1" applyBorder="1" applyAlignment="1" applyProtection="1">
      <alignment horizontal="center" vertical="center" wrapText="1"/>
      <protection locked="0"/>
    </xf>
    <xf numFmtId="173" fontId="3" fillId="35" borderId="10" xfId="52" applyNumberFormat="1" applyFont="1" applyFill="1" applyBorder="1" applyAlignment="1" applyProtection="1">
      <alignment horizontal="center" vertical="center" wrapText="1"/>
      <protection hidden="1"/>
    </xf>
    <xf numFmtId="2" fontId="3" fillId="35" borderId="10" xfId="52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52" applyFont="1" applyFill="1" applyBorder="1" applyAlignment="1" applyProtection="1">
      <alignment horizontal="center" wrapText="1"/>
      <protection hidden="1"/>
    </xf>
    <xf numFmtId="2" fontId="2" fillId="35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52" applyNumberFormat="1" applyFont="1" applyFill="1" applyBorder="1" applyAlignment="1" applyProtection="1">
      <alignment horizontal="center" wrapText="1"/>
      <protection locked="0"/>
    </xf>
    <xf numFmtId="4" fontId="3" fillId="35" borderId="11" xfId="52" applyNumberFormat="1" applyFont="1" applyFill="1" applyBorder="1" applyAlignment="1" applyProtection="1">
      <alignment horizontal="center" vertical="center" wrapText="1"/>
      <protection locked="0"/>
    </xf>
    <xf numFmtId="4" fontId="3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 horizontal="center" vertical="center"/>
    </xf>
    <xf numFmtId="4" fontId="2" fillId="35" borderId="10" xfId="52" applyNumberFormat="1" applyFont="1" applyFill="1" applyBorder="1" applyAlignment="1" applyProtection="1">
      <alignment horizontal="center" wrapText="1"/>
      <protection hidden="1"/>
    </xf>
    <xf numFmtId="0" fontId="3" fillId="0" borderId="0" xfId="0" applyFont="1" applyAlignment="1">
      <alignment horizontal="center" wrapText="1"/>
    </xf>
    <xf numFmtId="2" fontId="3" fillId="35" borderId="11" xfId="52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2</xdr:row>
      <xdr:rowOff>0</xdr:rowOff>
    </xdr:from>
    <xdr:to>
      <xdr:col>0</xdr:col>
      <xdr:colOff>3429000</xdr:colOff>
      <xdr:row>2</xdr:row>
      <xdr:rowOff>0</xdr:rowOff>
    </xdr:to>
    <xdr:sp fLocksText="0">
      <xdr:nvSpPr>
        <xdr:cNvPr id="1" name="Текст 1"/>
        <xdr:cNvSpPr txBox="1">
          <a:spLocks noChangeArrowheads="1"/>
        </xdr:cNvSpPr>
      </xdr:nvSpPr>
      <xdr:spPr>
        <a:xfrm>
          <a:off x="1333500" y="581025"/>
          <a:ext cx="2095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8"/>
  <sheetViews>
    <sheetView tabSelected="1" view="pageBreakPreview" zoomScaleNormal="75" zoomScaleSheetLayoutView="100" zoomScalePageLayoutView="0" workbookViewId="0" topLeftCell="A1">
      <pane xSplit="1" ySplit="4" topLeftCell="C8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83" sqref="F83"/>
    </sheetView>
  </sheetViews>
  <sheetFormatPr defaultColWidth="9.125" defaultRowHeight="12.75"/>
  <cols>
    <col min="1" max="1" width="45.00390625" style="2" customWidth="1"/>
    <col min="2" max="2" width="64.50390625" style="5" customWidth="1"/>
    <col min="3" max="3" width="23.375" style="2" customWidth="1"/>
    <col min="4" max="4" width="37.50390625" style="2" customWidth="1"/>
    <col min="5" max="5" width="35.375" style="2" customWidth="1"/>
    <col min="6" max="6" width="34.375" style="3" customWidth="1"/>
    <col min="7" max="7" width="19.50390625" style="4" customWidth="1"/>
    <col min="8" max="8" width="22.50390625" style="2" customWidth="1"/>
    <col min="9" max="16384" width="9.125" style="2" customWidth="1"/>
  </cols>
  <sheetData>
    <row r="2" spans="1:3" ht="22.5">
      <c r="A2" s="31" t="s">
        <v>138</v>
      </c>
      <c r="B2" s="31"/>
      <c r="C2" s="31"/>
    </row>
    <row r="3" spans="3:5" ht="25.5" customHeight="1">
      <c r="C3" s="6"/>
      <c r="E3" s="1" t="s">
        <v>116</v>
      </c>
    </row>
    <row r="4" spans="1:8" ht="89.25" customHeight="1">
      <c r="A4" s="7"/>
      <c r="B4" s="8" t="s">
        <v>5</v>
      </c>
      <c r="C4" s="9" t="s">
        <v>130</v>
      </c>
      <c r="D4" s="10" t="s">
        <v>131</v>
      </c>
      <c r="E4" s="9" t="s">
        <v>139</v>
      </c>
      <c r="F4" s="11" t="s">
        <v>132</v>
      </c>
      <c r="G4" s="12"/>
      <c r="H4" s="13"/>
    </row>
    <row r="5" spans="1:8" ht="26.25" customHeight="1">
      <c r="A5" s="62" t="s">
        <v>0</v>
      </c>
      <c r="B5" s="63"/>
      <c r="C5" s="64">
        <f>C6+C10+C9</f>
        <v>757680</v>
      </c>
      <c r="D5" s="64">
        <f>D6+D9+D10+D13</f>
        <v>456115.84</v>
      </c>
      <c r="E5" s="65">
        <f>D5/C5*100</f>
        <v>60.19900749656848</v>
      </c>
      <c r="F5" s="64">
        <f>F6+F10+F9</f>
        <v>873782.3</v>
      </c>
      <c r="G5" s="12"/>
      <c r="H5" s="13"/>
    </row>
    <row r="6" spans="1:8" ht="42" customHeight="1">
      <c r="A6" s="66" t="s">
        <v>1</v>
      </c>
      <c r="B6" s="67" t="s">
        <v>110</v>
      </c>
      <c r="C6" s="68">
        <v>340000</v>
      </c>
      <c r="D6" s="68">
        <v>254582.33</v>
      </c>
      <c r="E6" s="65">
        <f>D6/C6*100</f>
        <v>74.87715588235294</v>
      </c>
      <c r="F6" s="69">
        <v>400000</v>
      </c>
      <c r="G6" s="12"/>
      <c r="H6" s="13"/>
    </row>
    <row r="7" spans="1:8" ht="40.5" customHeight="1">
      <c r="A7" s="70" t="s">
        <v>82</v>
      </c>
      <c r="B7" s="71" t="s">
        <v>83</v>
      </c>
      <c r="C7" s="72"/>
      <c r="D7" s="72"/>
      <c r="E7" s="73"/>
      <c r="F7" s="74"/>
      <c r="G7" s="12"/>
      <c r="H7" s="13"/>
    </row>
    <row r="8" spans="1:8" ht="45.75" customHeight="1">
      <c r="A8" s="70" t="s">
        <v>2</v>
      </c>
      <c r="B8" s="71" t="s">
        <v>84</v>
      </c>
      <c r="C8" s="72"/>
      <c r="D8" s="72"/>
      <c r="E8" s="73"/>
      <c r="F8" s="74"/>
      <c r="G8" s="12"/>
      <c r="H8" s="13"/>
    </row>
    <row r="9" spans="1:8" ht="64.5" customHeight="1">
      <c r="A9" s="66" t="s">
        <v>104</v>
      </c>
      <c r="B9" s="67" t="s">
        <v>106</v>
      </c>
      <c r="C9" s="68">
        <v>309680</v>
      </c>
      <c r="D9" s="68">
        <v>198920.19</v>
      </c>
      <c r="E9" s="65">
        <f>D9/C9*100</f>
        <v>64.23410940325496</v>
      </c>
      <c r="F9" s="68">
        <v>365782.3</v>
      </c>
      <c r="G9" s="12"/>
      <c r="H9" s="13"/>
    </row>
    <row r="10" spans="1:8" ht="27" customHeight="1">
      <c r="A10" s="66" t="s">
        <v>87</v>
      </c>
      <c r="B10" s="67" t="s">
        <v>88</v>
      </c>
      <c r="C10" s="68">
        <v>108000</v>
      </c>
      <c r="D10" s="68">
        <f>D11+D12</f>
        <v>582.51</v>
      </c>
      <c r="E10" s="65">
        <f aca="true" t="shared" si="0" ref="E10:E25">D10/C10*100</f>
        <v>0.5393611111111111</v>
      </c>
      <c r="F10" s="68">
        <f>F11+F12</f>
        <v>108000</v>
      </c>
      <c r="G10" s="12"/>
      <c r="H10" s="13"/>
    </row>
    <row r="11" spans="1:8" ht="45">
      <c r="A11" s="70" t="s">
        <v>89</v>
      </c>
      <c r="B11" s="71" t="s">
        <v>90</v>
      </c>
      <c r="C11" s="72">
        <v>40000</v>
      </c>
      <c r="D11" s="72">
        <v>880.07</v>
      </c>
      <c r="E11" s="73">
        <f t="shared" si="0"/>
        <v>2.200175</v>
      </c>
      <c r="F11" s="74">
        <v>40000</v>
      </c>
      <c r="G11" s="12"/>
      <c r="H11" s="13"/>
    </row>
    <row r="12" spans="1:8" ht="39" customHeight="1">
      <c r="A12" s="70" t="s">
        <v>91</v>
      </c>
      <c r="B12" s="71" t="s">
        <v>92</v>
      </c>
      <c r="C12" s="72">
        <v>68000</v>
      </c>
      <c r="D12" s="72">
        <v>-297.56</v>
      </c>
      <c r="E12" s="73">
        <f t="shared" si="0"/>
        <v>-0.43758823529411767</v>
      </c>
      <c r="F12" s="74">
        <v>68000</v>
      </c>
      <c r="G12" s="12"/>
      <c r="H12" s="13"/>
    </row>
    <row r="13" spans="1:8" ht="39" customHeight="1">
      <c r="A13" s="66" t="s">
        <v>135</v>
      </c>
      <c r="B13" s="67" t="s">
        <v>136</v>
      </c>
      <c r="C13" s="68">
        <v>0</v>
      </c>
      <c r="D13" s="68">
        <v>2030.81</v>
      </c>
      <c r="E13" s="65">
        <f>C13/D13*100</f>
        <v>0</v>
      </c>
      <c r="F13" s="69">
        <v>0</v>
      </c>
      <c r="G13" s="12"/>
      <c r="H13" s="13"/>
    </row>
    <row r="14" spans="1:6" ht="26.25" customHeight="1">
      <c r="A14" s="62" t="s">
        <v>3</v>
      </c>
      <c r="B14" s="71"/>
      <c r="C14" s="68"/>
      <c r="D14" s="68"/>
      <c r="E14" s="65"/>
      <c r="F14" s="69"/>
    </row>
    <row r="15" spans="1:6" ht="66.75" customHeight="1">
      <c r="A15" s="75" t="s">
        <v>85</v>
      </c>
      <c r="B15" s="63"/>
      <c r="C15" s="64">
        <f>C14+C5</f>
        <v>757680</v>
      </c>
      <c r="D15" s="64">
        <f>D14+D5</f>
        <v>456115.84</v>
      </c>
      <c r="E15" s="65">
        <f t="shared" si="0"/>
        <v>60.19900749656848</v>
      </c>
      <c r="F15" s="76">
        <f>F14+F5</f>
        <v>873782.3</v>
      </c>
    </row>
    <row r="16" spans="1:6" ht="70.5" customHeight="1">
      <c r="A16" s="70" t="s">
        <v>93</v>
      </c>
      <c r="B16" s="71" t="s">
        <v>125</v>
      </c>
      <c r="C16" s="72">
        <v>5262100</v>
      </c>
      <c r="D16" s="72">
        <v>3413858</v>
      </c>
      <c r="E16" s="73">
        <f t="shared" si="0"/>
        <v>64.8763421447711</v>
      </c>
      <c r="F16" s="72">
        <v>5696200</v>
      </c>
    </row>
    <row r="17" spans="1:8" ht="46.5" customHeight="1">
      <c r="A17" s="70" t="s">
        <v>94</v>
      </c>
      <c r="B17" s="71" t="s">
        <v>118</v>
      </c>
      <c r="C17" s="72">
        <v>300000</v>
      </c>
      <c r="D17" s="72">
        <v>300000</v>
      </c>
      <c r="E17" s="73">
        <f t="shared" si="0"/>
        <v>100</v>
      </c>
      <c r="F17" s="72">
        <v>300000</v>
      </c>
      <c r="H17" s="4"/>
    </row>
    <row r="18" spans="1:6" ht="44.25" customHeight="1">
      <c r="A18" s="70" t="s">
        <v>111</v>
      </c>
      <c r="B18" s="71" t="s">
        <v>120</v>
      </c>
      <c r="C18" s="72">
        <v>173700</v>
      </c>
      <c r="D18" s="72">
        <v>96978.07</v>
      </c>
      <c r="E18" s="73">
        <f t="shared" si="0"/>
        <v>55.83078295912494</v>
      </c>
      <c r="F18" s="74">
        <v>173700</v>
      </c>
    </row>
    <row r="19" spans="1:6" ht="44.25" customHeight="1">
      <c r="A19" s="70" t="s">
        <v>105</v>
      </c>
      <c r="B19" s="78" t="s">
        <v>119</v>
      </c>
      <c r="C19" s="79">
        <v>700</v>
      </c>
      <c r="D19" s="72">
        <v>0</v>
      </c>
      <c r="E19" s="73">
        <f>D19/C19*100</f>
        <v>0</v>
      </c>
      <c r="F19" s="85">
        <v>700</v>
      </c>
    </row>
    <row r="20" spans="1:6" ht="77.25" customHeight="1">
      <c r="A20" s="77" t="s">
        <v>133</v>
      </c>
      <c r="B20" s="78" t="s">
        <v>134</v>
      </c>
      <c r="C20" s="79">
        <v>0</v>
      </c>
      <c r="D20" s="80">
        <v>0</v>
      </c>
      <c r="E20" s="73">
        <v>0</v>
      </c>
      <c r="F20" s="79">
        <v>2300</v>
      </c>
    </row>
    <row r="21" spans="1:6" ht="90.75">
      <c r="A21" s="75" t="s">
        <v>86</v>
      </c>
      <c r="B21" s="81"/>
      <c r="C21" s="82">
        <f>C20+C19+C18+C17+C16</f>
        <v>5736500</v>
      </c>
      <c r="D21" s="82">
        <f>D20+D19+D18+D17+D16</f>
        <v>3810836.07</v>
      </c>
      <c r="E21" s="65">
        <f>E20+E19+E18+E17+E16</f>
        <v>220.70712510389603</v>
      </c>
      <c r="F21" s="82">
        <f>F16+F17+F18+F19+F20</f>
        <v>6172900</v>
      </c>
    </row>
    <row r="22" spans="1:6" ht="23.25" customHeight="1">
      <c r="A22" s="75" t="s">
        <v>4</v>
      </c>
      <c r="B22" s="67"/>
      <c r="C22" s="83">
        <f>C21+C15</f>
        <v>6494180</v>
      </c>
      <c r="D22" s="83">
        <f>D21+D15</f>
        <v>4266951.91</v>
      </c>
      <c r="E22" s="65">
        <f t="shared" si="0"/>
        <v>65.70424456975323</v>
      </c>
      <c r="F22" s="83">
        <f>F21+F15</f>
        <v>7046682.3</v>
      </c>
    </row>
    <row r="23" spans="1:6" ht="34.5" customHeight="1">
      <c r="A23" s="16" t="s">
        <v>70</v>
      </c>
      <c r="B23" s="15"/>
      <c r="C23" s="50">
        <v>6890871.5</v>
      </c>
      <c r="D23" s="50">
        <v>4522861.51</v>
      </c>
      <c r="E23" s="19">
        <f t="shared" si="0"/>
        <v>65.63555146834474</v>
      </c>
      <c r="F23" s="50">
        <f>F24+F33+F35+F40+F46+F61+F64+F78</f>
        <v>7443373.800000001</v>
      </c>
    </row>
    <row r="24" spans="1:6" ht="57.75" customHeight="1">
      <c r="A24" s="17" t="s">
        <v>6</v>
      </c>
      <c r="B24" s="18" t="s">
        <v>39</v>
      </c>
      <c r="C24" s="51">
        <v>5290418.24</v>
      </c>
      <c r="D24" s="52">
        <v>3394255.64</v>
      </c>
      <c r="E24" s="19">
        <f t="shared" si="0"/>
        <v>64.15855015651843</v>
      </c>
      <c r="F24" s="51">
        <v>5556727.24</v>
      </c>
    </row>
    <row r="25" spans="1:7" s="38" customFormat="1" ht="118.5" customHeight="1">
      <c r="A25" s="20" t="s">
        <v>7</v>
      </c>
      <c r="B25" s="21" t="s">
        <v>40</v>
      </c>
      <c r="C25" s="53">
        <v>926066</v>
      </c>
      <c r="D25" s="53">
        <v>603888.59</v>
      </c>
      <c r="E25" s="22">
        <f t="shared" si="0"/>
        <v>65.21010273565815</v>
      </c>
      <c r="F25" s="53">
        <v>926066</v>
      </c>
      <c r="G25" s="37"/>
    </row>
    <row r="26" spans="1:7" s="38" customFormat="1" ht="122.25" customHeight="1">
      <c r="A26" s="20" t="s">
        <v>74</v>
      </c>
      <c r="B26" s="21" t="s">
        <v>71</v>
      </c>
      <c r="C26" s="53"/>
      <c r="D26" s="54"/>
      <c r="E26" s="36"/>
      <c r="F26" s="35"/>
      <c r="G26" s="37"/>
    </row>
    <row r="27" spans="1:7" s="38" customFormat="1" ht="159">
      <c r="A27" s="20" t="s">
        <v>8</v>
      </c>
      <c r="B27" s="21" t="s">
        <v>41</v>
      </c>
      <c r="C27" s="53">
        <v>3446907.24</v>
      </c>
      <c r="D27" s="54">
        <v>2261432.41</v>
      </c>
      <c r="E27" s="22">
        <f>D27/C27*100</f>
        <v>65.60757956457222</v>
      </c>
      <c r="F27" s="35">
        <v>3713216.24</v>
      </c>
      <c r="G27" s="37"/>
    </row>
    <row r="28" spans="1:7" s="38" customFormat="1" ht="90.75" customHeight="1">
      <c r="A28" s="20" t="s">
        <v>9</v>
      </c>
      <c r="B28" s="21" t="s">
        <v>42</v>
      </c>
      <c r="C28" s="53">
        <v>906745</v>
      </c>
      <c r="D28" s="53">
        <v>528934.64</v>
      </c>
      <c r="E28" s="22">
        <f>D28/C28*100</f>
        <v>58.3333395827934</v>
      </c>
      <c r="F28" s="53">
        <v>906745</v>
      </c>
      <c r="G28" s="37"/>
    </row>
    <row r="29" spans="1:7" s="38" customFormat="1" ht="48" customHeight="1">
      <c r="A29" s="20" t="s">
        <v>112</v>
      </c>
      <c r="B29" s="21" t="s">
        <v>113</v>
      </c>
      <c r="C29" s="53">
        <v>0</v>
      </c>
      <c r="D29" s="53">
        <v>0</v>
      </c>
      <c r="E29" s="22">
        <v>0</v>
      </c>
      <c r="F29" s="53">
        <v>0</v>
      </c>
      <c r="G29" s="37"/>
    </row>
    <row r="30" spans="1:7" s="38" customFormat="1" ht="23.25" customHeight="1">
      <c r="A30" s="20" t="s">
        <v>10</v>
      </c>
      <c r="B30" s="21" t="s">
        <v>73</v>
      </c>
      <c r="C30" s="53">
        <v>5000</v>
      </c>
      <c r="D30" s="54">
        <v>0</v>
      </c>
      <c r="E30" s="22">
        <f>D30/C30*100</f>
        <v>0</v>
      </c>
      <c r="F30" s="53">
        <v>5000</v>
      </c>
      <c r="G30" s="37"/>
    </row>
    <row r="31" spans="1:7" s="38" customFormat="1" ht="44.25" customHeight="1">
      <c r="A31" s="20" t="s">
        <v>11</v>
      </c>
      <c r="B31" s="21" t="s">
        <v>72</v>
      </c>
      <c r="C31" s="53">
        <v>700</v>
      </c>
      <c r="D31" s="54">
        <v>0</v>
      </c>
      <c r="E31" s="36">
        <v>0</v>
      </c>
      <c r="F31" s="53">
        <v>700</v>
      </c>
      <c r="G31" s="37"/>
    </row>
    <row r="32" spans="1:7" s="38" customFormat="1" ht="45">
      <c r="A32" s="20" t="s">
        <v>11</v>
      </c>
      <c r="B32" s="21" t="s">
        <v>72</v>
      </c>
      <c r="C32" s="53">
        <v>5000</v>
      </c>
      <c r="D32" s="53">
        <v>0</v>
      </c>
      <c r="E32" s="22">
        <f>D32/C32*100</f>
        <v>0</v>
      </c>
      <c r="F32" s="53">
        <v>5000</v>
      </c>
      <c r="G32" s="37"/>
    </row>
    <row r="33" spans="1:7" s="24" customFormat="1" ht="22.5">
      <c r="A33" s="23" t="s">
        <v>12</v>
      </c>
      <c r="B33" s="18" t="s">
        <v>43</v>
      </c>
      <c r="C33" s="51">
        <v>173700</v>
      </c>
      <c r="D33" s="52">
        <v>96978.07</v>
      </c>
      <c r="E33" s="19">
        <f>IF(C33=0," ",D33/C33*100)</f>
        <v>55.83078295912494</v>
      </c>
      <c r="F33" s="51">
        <v>173700</v>
      </c>
      <c r="G33" s="4"/>
    </row>
    <row r="34" spans="1:6" ht="45">
      <c r="A34" s="25" t="s">
        <v>95</v>
      </c>
      <c r="B34" s="26" t="s">
        <v>96</v>
      </c>
      <c r="C34" s="51">
        <v>173700</v>
      </c>
      <c r="D34" s="52">
        <v>96978.07</v>
      </c>
      <c r="E34" s="22">
        <f>D34/C34*100</f>
        <v>55.83078295912494</v>
      </c>
      <c r="F34" s="51">
        <v>173700</v>
      </c>
    </row>
    <row r="35" spans="1:7" s="24" customFormat="1" ht="68.25">
      <c r="A35" s="23" t="s">
        <v>13</v>
      </c>
      <c r="B35" s="18" t="s">
        <v>44</v>
      </c>
      <c r="C35" s="51">
        <v>6000</v>
      </c>
      <c r="D35" s="52">
        <v>0</v>
      </c>
      <c r="E35" s="19">
        <f>IF(C35=0," ",D35/C35*100)</f>
        <v>0</v>
      </c>
      <c r="F35" s="51">
        <v>6000</v>
      </c>
      <c r="G35" s="4"/>
    </row>
    <row r="36" spans="1:6" ht="22.5">
      <c r="A36" s="25" t="s">
        <v>126</v>
      </c>
      <c r="B36" s="26" t="s">
        <v>45</v>
      </c>
      <c r="C36" s="55">
        <v>1000</v>
      </c>
      <c r="D36" s="56">
        <v>0</v>
      </c>
      <c r="E36" s="22">
        <f>D36/C36*100</f>
        <v>0</v>
      </c>
      <c r="F36" s="55">
        <v>1000</v>
      </c>
    </row>
    <row r="37" spans="1:6" ht="78.75" customHeight="1">
      <c r="A37" s="25" t="s">
        <v>81</v>
      </c>
      <c r="B37" s="26" t="s">
        <v>45</v>
      </c>
      <c r="C37" s="55">
        <v>0</v>
      </c>
      <c r="D37" s="56">
        <v>0</v>
      </c>
      <c r="E37" s="22">
        <v>0</v>
      </c>
      <c r="F37" s="55">
        <v>0</v>
      </c>
    </row>
    <row r="38" spans="1:6" ht="93.75" customHeight="1">
      <c r="A38" s="25" t="s">
        <v>114</v>
      </c>
      <c r="B38" s="26" t="s">
        <v>45</v>
      </c>
      <c r="C38" s="55">
        <v>0</v>
      </c>
      <c r="D38" s="56">
        <v>0</v>
      </c>
      <c r="E38" s="22">
        <v>0</v>
      </c>
      <c r="F38" s="55">
        <v>0</v>
      </c>
    </row>
    <row r="39" spans="1:6" ht="114">
      <c r="A39" s="25" t="s">
        <v>127</v>
      </c>
      <c r="B39" s="26" t="s">
        <v>97</v>
      </c>
      <c r="C39" s="55">
        <v>5000</v>
      </c>
      <c r="D39" s="56">
        <v>0</v>
      </c>
      <c r="E39" s="22">
        <f>D39/C39*100</f>
        <v>0</v>
      </c>
      <c r="F39" s="55">
        <v>5000</v>
      </c>
    </row>
    <row r="40" spans="1:7" s="24" customFormat="1" ht="22.5">
      <c r="A40" s="23" t="s">
        <v>14</v>
      </c>
      <c r="B40" s="18" t="s">
        <v>46</v>
      </c>
      <c r="C40" s="51">
        <v>858215.26</v>
      </c>
      <c r="D40" s="51">
        <v>610282.04</v>
      </c>
      <c r="E40" s="19">
        <f>IF(C40=0," ",D40/C40*100)</f>
        <v>71.11060225146778</v>
      </c>
      <c r="F40" s="51">
        <v>914317.56</v>
      </c>
      <c r="G40" s="4"/>
    </row>
    <row r="41" spans="1:6" ht="0.75" customHeight="1">
      <c r="A41" s="25" t="s">
        <v>15</v>
      </c>
      <c r="B41" s="26" t="s">
        <v>47</v>
      </c>
      <c r="C41" s="55"/>
      <c r="D41" s="56"/>
      <c r="E41" s="22"/>
      <c r="F41" s="55"/>
    </row>
    <row r="42" spans="1:6" ht="42" customHeight="1">
      <c r="A42" s="25" t="s">
        <v>16</v>
      </c>
      <c r="B42" s="26" t="s">
        <v>48</v>
      </c>
      <c r="C42" s="55"/>
      <c r="D42" s="56"/>
      <c r="E42" s="22"/>
      <c r="F42" s="55"/>
    </row>
    <row r="43" spans="1:6" ht="22.5">
      <c r="A43" s="25" t="s">
        <v>128</v>
      </c>
      <c r="B43" s="26" t="s">
        <v>102</v>
      </c>
      <c r="C43" s="55">
        <v>857215.26</v>
      </c>
      <c r="D43" s="56">
        <v>610282.04</v>
      </c>
      <c r="E43" s="22">
        <f>D43/C43*100</f>
        <v>71.19355761352172</v>
      </c>
      <c r="F43" s="55">
        <v>913317.56</v>
      </c>
    </row>
    <row r="44" spans="1:6" ht="45">
      <c r="A44" s="25" t="s">
        <v>129</v>
      </c>
      <c r="B44" s="26" t="s">
        <v>107</v>
      </c>
      <c r="C44" s="55">
        <v>1000</v>
      </c>
      <c r="D44" s="56">
        <v>0</v>
      </c>
      <c r="E44" s="22">
        <f>D44/C44*100</f>
        <v>0</v>
      </c>
      <c r="F44" s="55">
        <v>1000</v>
      </c>
    </row>
    <row r="45" spans="1:6" ht="49.5" customHeight="1">
      <c r="A45" s="25" t="s">
        <v>101</v>
      </c>
      <c r="B45" s="26" t="s">
        <v>107</v>
      </c>
      <c r="C45" s="55"/>
      <c r="D45" s="56"/>
      <c r="E45" s="22" t="str">
        <f>IF(C45=0," ",D45/C45*100)</f>
        <v> </v>
      </c>
      <c r="F45" s="55"/>
    </row>
    <row r="46" spans="1:7" s="47" customFormat="1" ht="45">
      <c r="A46" s="43" t="s">
        <v>17</v>
      </c>
      <c r="B46" s="44" t="s">
        <v>49</v>
      </c>
      <c r="C46" s="57">
        <v>2000</v>
      </c>
      <c r="D46" s="57">
        <v>0</v>
      </c>
      <c r="E46" s="45">
        <f>IF(C46=0," ",D46/C46*100)</f>
        <v>0</v>
      </c>
      <c r="F46" s="57">
        <v>2000</v>
      </c>
      <c r="G46" s="46"/>
    </row>
    <row r="47" spans="1:7" s="42" customFormat="1" ht="0.75" customHeight="1">
      <c r="A47" s="39" t="s">
        <v>18</v>
      </c>
      <c r="B47" s="40" t="s">
        <v>50</v>
      </c>
      <c r="C47" s="58"/>
      <c r="D47" s="59"/>
      <c r="E47" s="41" t="str">
        <f>IF(C47=0," ",D47/C47*100)</f>
        <v> </v>
      </c>
      <c r="F47" s="58"/>
      <c r="G47" s="34"/>
    </row>
    <row r="48" spans="1:7" s="24" customFormat="1" ht="22.5">
      <c r="A48" s="25" t="s">
        <v>98</v>
      </c>
      <c r="B48" s="26" t="s">
        <v>99</v>
      </c>
      <c r="C48" s="57">
        <v>2000</v>
      </c>
      <c r="D48" s="57">
        <v>0</v>
      </c>
      <c r="E48" s="22">
        <f>D48/C48*100</f>
        <v>0</v>
      </c>
      <c r="F48" s="57">
        <v>2000</v>
      </c>
      <c r="G48" s="4"/>
    </row>
    <row r="49" spans="1:6" ht="18" customHeight="1" hidden="1">
      <c r="A49" s="25" t="s">
        <v>18</v>
      </c>
      <c r="B49" s="26" t="s">
        <v>50</v>
      </c>
      <c r="C49" s="55"/>
      <c r="D49" s="56"/>
      <c r="E49" s="22"/>
      <c r="F49" s="55"/>
    </row>
    <row r="50" spans="1:7" s="24" customFormat="1" ht="22.5" hidden="1">
      <c r="A50" s="23" t="s">
        <v>19</v>
      </c>
      <c r="B50" s="18" t="s">
        <v>51</v>
      </c>
      <c r="C50" s="51">
        <f>SUM(C51:C51)</f>
        <v>0</v>
      </c>
      <c r="D50" s="52">
        <f>SUM(D51:D51)</f>
        <v>0</v>
      </c>
      <c r="E50" s="19" t="str">
        <f>IF(C50=0," ",D50/C50*100)</f>
        <v> </v>
      </c>
      <c r="F50" s="51">
        <f>SUM(F51:F51)</f>
        <v>0</v>
      </c>
      <c r="G50" s="4"/>
    </row>
    <row r="51" spans="1:6" ht="45" hidden="1">
      <c r="A51" s="25" t="s">
        <v>75</v>
      </c>
      <c r="B51" s="26" t="s">
        <v>52</v>
      </c>
      <c r="C51" s="55"/>
      <c r="D51" s="56"/>
      <c r="E51" s="22"/>
      <c r="F51" s="55"/>
    </row>
    <row r="52" spans="1:7" s="24" customFormat="1" ht="22.5" hidden="1">
      <c r="A52" s="23" t="s">
        <v>20</v>
      </c>
      <c r="B52" s="18" t="s">
        <v>53</v>
      </c>
      <c r="C52" s="51">
        <f>SUM(C53:C59)</f>
        <v>0</v>
      </c>
      <c r="D52" s="52">
        <f>SUM(D53:D59)</f>
        <v>0</v>
      </c>
      <c r="E52" s="19" t="str">
        <f>IF(C52=0," ",D52/C52*100)</f>
        <v> </v>
      </c>
      <c r="F52" s="51">
        <f>SUM(F53:F59)</f>
        <v>0</v>
      </c>
      <c r="G52" s="4"/>
    </row>
    <row r="53" spans="1:6" ht="22.5" hidden="1">
      <c r="A53" s="25" t="s">
        <v>21</v>
      </c>
      <c r="B53" s="26" t="s">
        <v>54</v>
      </c>
      <c r="C53" s="55"/>
      <c r="D53" s="56"/>
      <c r="E53" s="22"/>
      <c r="F53" s="55"/>
    </row>
    <row r="54" spans="1:6" ht="22.5" hidden="1">
      <c r="A54" s="25" t="s">
        <v>22</v>
      </c>
      <c r="B54" s="26" t="s">
        <v>55</v>
      </c>
      <c r="C54" s="55"/>
      <c r="D54" s="56"/>
      <c r="E54" s="22"/>
      <c r="F54" s="55"/>
    </row>
    <row r="55" spans="1:6" ht="22.5">
      <c r="A55" s="23" t="s">
        <v>19</v>
      </c>
      <c r="B55" s="26" t="s">
        <v>51</v>
      </c>
      <c r="C55" s="55">
        <v>0</v>
      </c>
      <c r="D55" s="55">
        <v>0</v>
      </c>
      <c r="E55" s="22">
        <v>0</v>
      </c>
      <c r="F55" s="55">
        <v>0</v>
      </c>
    </row>
    <row r="56" spans="1:6" ht="45">
      <c r="A56" s="84" t="s">
        <v>75</v>
      </c>
      <c r="B56" s="26" t="s">
        <v>52</v>
      </c>
      <c r="C56" s="55">
        <v>0</v>
      </c>
      <c r="D56" s="55">
        <v>0</v>
      </c>
      <c r="E56" s="22">
        <v>0</v>
      </c>
      <c r="F56" s="55">
        <v>0</v>
      </c>
    </row>
    <row r="57" spans="1:6" ht="1.5" customHeight="1">
      <c r="A57" s="25" t="s">
        <v>23</v>
      </c>
      <c r="B57" s="26" t="s">
        <v>56</v>
      </c>
      <c r="C57" s="55"/>
      <c r="D57" s="56"/>
      <c r="E57" s="22"/>
      <c r="F57" s="55"/>
    </row>
    <row r="58" spans="1:6" ht="37.5" customHeight="1" hidden="1">
      <c r="A58" s="25" t="s">
        <v>24</v>
      </c>
      <c r="B58" s="26" t="s">
        <v>57</v>
      </c>
      <c r="C58" s="55"/>
      <c r="D58" s="56"/>
      <c r="E58" s="22"/>
      <c r="F58" s="55"/>
    </row>
    <row r="59" spans="1:6" ht="27.75" customHeight="1" hidden="1">
      <c r="A59" s="25" t="s">
        <v>25</v>
      </c>
      <c r="B59" s="26" t="s">
        <v>58</v>
      </c>
      <c r="C59" s="55"/>
      <c r="D59" s="56"/>
      <c r="E59" s="22"/>
      <c r="F59" s="55"/>
    </row>
    <row r="60" spans="1:6" ht="68.25" hidden="1">
      <c r="A60" s="25" t="s">
        <v>114</v>
      </c>
      <c r="B60" s="26" t="s">
        <v>99</v>
      </c>
      <c r="C60" s="55"/>
      <c r="D60" s="55"/>
      <c r="E60" s="22"/>
      <c r="F60" s="55"/>
    </row>
    <row r="61" spans="1:6" ht="22.5">
      <c r="A61" s="23" t="s">
        <v>20</v>
      </c>
      <c r="B61" s="18" t="s">
        <v>53</v>
      </c>
      <c r="C61" s="57">
        <v>4000</v>
      </c>
      <c r="D61" s="57">
        <v>350</v>
      </c>
      <c r="E61" s="14">
        <f>D61/C61*100</f>
        <v>8.75</v>
      </c>
      <c r="F61" s="57">
        <v>4000</v>
      </c>
    </row>
    <row r="62" spans="1:7" s="33" customFormat="1" ht="70.5" customHeight="1">
      <c r="A62" s="25" t="s">
        <v>122</v>
      </c>
      <c r="B62" s="26" t="s">
        <v>121</v>
      </c>
      <c r="C62" s="55">
        <v>1000</v>
      </c>
      <c r="D62" s="56">
        <v>0</v>
      </c>
      <c r="E62" s="22">
        <f>D62/C62*100</f>
        <v>0</v>
      </c>
      <c r="F62" s="55">
        <v>1000</v>
      </c>
      <c r="G62" s="34"/>
    </row>
    <row r="63" spans="1:7" s="33" customFormat="1" ht="45" customHeight="1">
      <c r="A63" s="25" t="s">
        <v>117</v>
      </c>
      <c r="B63" s="26" t="s">
        <v>57</v>
      </c>
      <c r="C63" s="55">
        <v>3000</v>
      </c>
      <c r="D63" s="56">
        <v>0</v>
      </c>
      <c r="E63" s="22">
        <f>D63/C63*100</f>
        <v>0</v>
      </c>
      <c r="F63" s="55">
        <v>3000</v>
      </c>
      <c r="G63" s="34"/>
    </row>
    <row r="64" spans="1:7" s="24" customFormat="1" ht="22.5">
      <c r="A64" s="23" t="s">
        <v>100</v>
      </c>
      <c r="B64" s="18" t="s">
        <v>59</v>
      </c>
      <c r="C64" s="51">
        <f>C65</f>
        <v>541300</v>
      </c>
      <c r="D64" s="52">
        <f>D65</f>
        <v>405757.76</v>
      </c>
      <c r="E64" s="19">
        <f aca="true" t="shared" si="1" ref="E64:E73">IF(C64=0," ",D64/C64*100)</f>
        <v>74.95986698688343</v>
      </c>
      <c r="F64" s="51">
        <f>F65</f>
        <v>771391</v>
      </c>
      <c r="G64" s="4"/>
    </row>
    <row r="65" spans="1:6" ht="35.25" customHeight="1">
      <c r="A65" s="25" t="s">
        <v>26</v>
      </c>
      <c r="B65" s="26" t="s">
        <v>60</v>
      </c>
      <c r="C65" s="51">
        <v>541300</v>
      </c>
      <c r="D65" s="52">
        <v>405757.76</v>
      </c>
      <c r="E65" s="22">
        <f t="shared" si="1"/>
        <v>74.95986698688343</v>
      </c>
      <c r="F65" s="51">
        <v>771391</v>
      </c>
    </row>
    <row r="66" spans="1:6" ht="27.75" customHeight="1" hidden="1">
      <c r="A66" s="25" t="s">
        <v>27</v>
      </c>
      <c r="B66" s="26" t="s">
        <v>76</v>
      </c>
      <c r="C66" s="55"/>
      <c r="D66" s="56"/>
      <c r="E66" s="22" t="str">
        <f t="shared" si="1"/>
        <v> </v>
      </c>
      <c r="F66" s="55">
        <v>4871</v>
      </c>
    </row>
    <row r="67" spans="1:7" s="24" customFormat="1" ht="22.5" hidden="1">
      <c r="A67" s="23" t="s">
        <v>28</v>
      </c>
      <c r="B67" s="18" t="s">
        <v>61</v>
      </c>
      <c r="C67" s="51">
        <f>SUM(C68:C72)</f>
        <v>0</v>
      </c>
      <c r="D67" s="52">
        <f>SUM(D68:D72)</f>
        <v>0</v>
      </c>
      <c r="E67" s="19" t="str">
        <f t="shared" si="1"/>
        <v> </v>
      </c>
      <c r="F67" s="51">
        <f>SUM(F68:F72)</f>
        <v>0</v>
      </c>
      <c r="G67" s="4"/>
    </row>
    <row r="68" spans="1:6" ht="22.5" hidden="1">
      <c r="A68" s="25" t="s">
        <v>29</v>
      </c>
      <c r="B68" s="26" t="s">
        <v>62</v>
      </c>
      <c r="C68" s="55"/>
      <c r="D68" s="56"/>
      <c r="E68" s="22" t="str">
        <f t="shared" si="1"/>
        <v> </v>
      </c>
      <c r="F68" s="55"/>
    </row>
    <row r="69" spans="1:6" ht="22.5" hidden="1">
      <c r="A69" s="25" t="s">
        <v>30</v>
      </c>
      <c r="B69" s="26" t="s">
        <v>63</v>
      </c>
      <c r="C69" s="55"/>
      <c r="D69" s="56"/>
      <c r="E69" s="22" t="str">
        <f t="shared" si="1"/>
        <v> </v>
      </c>
      <c r="F69" s="55"/>
    </row>
    <row r="70" spans="1:6" ht="68.25" hidden="1">
      <c r="A70" s="25" t="s">
        <v>31</v>
      </c>
      <c r="B70" s="26" t="s">
        <v>64</v>
      </c>
      <c r="C70" s="55"/>
      <c r="D70" s="56"/>
      <c r="E70" s="22" t="str">
        <f t="shared" si="1"/>
        <v> </v>
      </c>
      <c r="F70" s="55"/>
    </row>
    <row r="71" spans="1:6" ht="22.5" hidden="1">
      <c r="A71" s="25" t="s">
        <v>32</v>
      </c>
      <c r="B71" s="26" t="s">
        <v>65</v>
      </c>
      <c r="C71" s="55"/>
      <c r="D71" s="56"/>
      <c r="E71" s="22" t="str">
        <f t="shared" si="1"/>
        <v> </v>
      </c>
      <c r="F71" s="55"/>
    </row>
    <row r="72" spans="1:6" ht="45" hidden="1">
      <c r="A72" s="25" t="s">
        <v>77</v>
      </c>
      <c r="B72" s="26" t="s">
        <v>78</v>
      </c>
      <c r="C72" s="55"/>
      <c r="D72" s="56"/>
      <c r="E72" s="22" t="str">
        <f t="shared" si="1"/>
        <v> </v>
      </c>
      <c r="F72" s="55"/>
    </row>
    <row r="73" spans="1:7" s="24" customFormat="1" ht="22.5" hidden="1">
      <c r="A73" s="23" t="s">
        <v>33</v>
      </c>
      <c r="B73" s="18" t="s">
        <v>66</v>
      </c>
      <c r="C73" s="51">
        <f>SUM(C74:C77)</f>
        <v>0</v>
      </c>
      <c r="D73" s="52">
        <f>SUM(D74:D77)</f>
        <v>0</v>
      </c>
      <c r="E73" s="19" t="str">
        <f t="shared" si="1"/>
        <v> </v>
      </c>
      <c r="F73" s="51">
        <f>SUM(F74:F77)</f>
        <v>0</v>
      </c>
      <c r="G73" s="4"/>
    </row>
    <row r="74" spans="1:6" ht="22.5" hidden="1">
      <c r="A74" s="25" t="s">
        <v>34</v>
      </c>
      <c r="B74" s="26" t="s">
        <v>67</v>
      </c>
      <c r="C74" s="55"/>
      <c r="D74" s="56"/>
      <c r="E74" s="22"/>
      <c r="F74" s="55"/>
    </row>
    <row r="75" spans="1:6" ht="40.5" customHeight="1">
      <c r="A75" s="25" t="s">
        <v>35</v>
      </c>
      <c r="B75" s="26" t="s">
        <v>68</v>
      </c>
      <c r="C75" s="55"/>
      <c r="D75" s="56"/>
      <c r="E75" s="22"/>
      <c r="F75" s="55"/>
    </row>
    <row r="76" spans="1:6" ht="27.75" customHeight="1">
      <c r="A76" s="25" t="s">
        <v>80</v>
      </c>
      <c r="B76" s="26" t="s">
        <v>79</v>
      </c>
      <c r="C76" s="55"/>
      <c r="D76" s="56"/>
      <c r="E76" s="22"/>
      <c r="F76" s="55"/>
    </row>
    <row r="77" spans="1:6" ht="29.25" customHeight="1">
      <c r="A77" s="25" t="s">
        <v>114</v>
      </c>
      <c r="B77" s="26" t="s">
        <v>60</v>
      </c>
      <c r="C77" s="55">
        <v>0</v>
      </c>
      <c r="D77" s="56">
        <v>0</v>
      </c>
      <c r="E77" s="22">
        <v>0</v>
      </c>
      <c r="F77" s="55">
        <v>0</v>
      </c>
    </row>
    <row r="78" spans="1:6" ht="42.75" customHeight="1">
      <c r="A78" s="23" t="s">
        <v>33</v>
      </c>
      <c r="B78" s="18" t="s">
        <v>67</v>
      </c>
      <c r="C78" s="51">
        <f>C79</f>
        <v>15238</v>
      </c>
      <c r="D78" s="51">
        <f>D79</f>
        <v>15238</v>
      </c>
      <c r="E78" s="19">
        <f>IF(C78=0," ",D78/C78*100)</f>
        <v>100</v>
      </c>
      <c r="F78" s="51">
        <f>F79</f>
        <v>15238</v>
      </c>
    </row>
    <row r="79" spans="1:6" ht="90.75">
      <c r="A79" s="25" t="s">
        <v>115</v>
      </c>
      <c r="B79" s="26" t="s">
        <v>67</v>
      </c>
      <c r="C79" s="51">
        <v>15238</v>
      </c>
      <c r="D79" s="51">
        <v>15238</v>
      </c>
      <c r="E79" s="22">
        <f>IF(C79=0," ",D79/C79*100)</f>
        <v>100</v>
      </c>
      <c r="F79" s="51">
        <v>15238</v>
      </c>
    </row>
    <row r="80" spans="1:6" ht="26.25" customHeight="1">
      <c r="A80" s="27" t="s">
        <v>36</v>
      </c>
      <c r="B80" s="28" t="s">
        <v>69</v>
      </c>
      <c r="C80" s="51">
        <f>C78+C64+C61+C55+C46+C40+C35+C33+C24</f>
        <v>6890871.5</v>
      </c>
      <c r="D80" s="51">
        <f>D78+D64+D61+D55+D46+D40+D35+D33+D24</f>
        <v>4522861.51</v>
      </c>
      <c r="E80" s="19">
        <f>IF(C80=0," ",D80/C80*100)</f>
        <v>65.63555146834474</v>
      </c>
      <c r="F80" s="51">
        <f>F24+F33+F35+F40+F812+F64+F78+F46+F61+F55</f>
        <v>7443373.800000001</v>
      </c>
    </row>
    <row r="81" spans="1:6" ht="68.25">
      <c r="A81" s="29" t="s">
        <v>37</v>
      </c>
      <c r="B81" s="30"/>
      <c r="C81" s="60">
        <f>C22-C80</f>
        <v>-396691.5</v>
      </c>
      <c r="D81" s="61">
        <f>D22-D80</f>
        <v>-255909.59999999963</v>
      </c>
      <c r="E81" s="19"/>
      <c r="F81" s="60">
        <f>F22-F80</f>
        <v>-396691.50000000093</v>
      </c>
    </row>
    <row r="82" spans="1:7" s="24" customFormat="1" ht="22.5">
      <c r="A82" s="48" t="s">
        <v>38</v>
      </c>
      <c r="B82" s="49"/>
      <c r="C82" s="60">
        <v>3672716.04</v>
      </c>
      <c r="D82" s="61">
        <v>2500560.51</v>
      </c>
      <c r="E82" s="19">
        <f>IF(C82=0," ",D82/C82*100)</f>
        <v>68.08477657314339</v>
      </c>
      <c r="F82" s="60">
        <v>4034406.04</v>
      </c>
      <c r="G82" s="4"/>
    </row>
    <row r="83" spans="1:7" s="24" customFormat="1" ht="45">
      <c r="A83" s="48" t="s">
        <v>103</v>
      </c>
      <c r="B83" s="49"/>
      <c r="C83" s="60">
        <v>1098487.4</v>
      </c>
      <c r="D83" s="61">
        <v>689258.45</v>
      </c>
      <c r="E83" s="19">
        <f>IF(C83=0," ",D83/C83*100)</f>
        <v>62.7461407386193</v>
      </c>
      <c r="F83" s="60">
        <v>1207197.4</v>
      </c>
      <c r="G83" s="4"/>
    </row>
    <row r="84" ht="22.5">
      <c r="C84" s="32"/>
    </row>
    <row r="86" spans="1:4" ht="22.5">
      <c r="A86" s="2" t="s">
        <v>108</v>
      </c>
      <c r="D86" s="2" t="s">
        <v>109</v>
      </c>
    </row>
    <row r="88" spans="1:5" ht="22.5">
      <c r="A88" s="2" t="s">
        <v>123</v>
      </c>
      <c r="D88" s="2" t="s">
        <v>137</v>
      </c>
      <c r="E88" s="5" t="s">
        <v>124</v>
      </c>
    </row>
  </sheetData>
  <sheetProtection/>
  <printOptions/>
  <pageMargins left="0.3937007874015748" right="0.3937007874015748" top="0.7874015748031497" bottom="0.3937007874015748" header="0.1968503937007874" footer="0.1968503937007874"/>
  <pageSetup fitToHeight="0" horizontalDpi="600" verticalDpi="600" orientation="portrait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IpatovaVV</cp:lastModifiedBy>
  <cp:lastPrinted>2020-11-05T06:41:27Z</cp:lastPrinted>
  <dcterms:created xsi:type="dcterms:W3CDTF">2009-11-16T06:39:43Z</dcterms:created>
  <dcterms:modified xsi:type="dcterms:W3CDTF">2023-08-22T02:33:52Z</dcterms:modified>
  <cp:category/>
  <cp:version/>
  <cp:contentType/>
  <cp:contentStatus/>
</cp:coreProperties>
</file>