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9090" firstSheet="1" activeTab="1"/>
  </bookViews>
  <sheets>
    <sheet name="Глава январь 2022" sheetId="1" r:id="rId1"/>
    <sheet name="Муниципалы июль  2022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<sst xmlns="http://schemas.openxmlformats.org/spreadsheetml/2006/main" count="89" uniqueCount="62">
  <si>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Должность</t>
  </si>
  <si>
    <t>Кол-во ед</t>
  </si>
  <si>
    <t>Итого</t>
  </si>
  <si>
    <t>Месячный фонд оплаты труда</t>
  </si>
  <si>
    <t>%</t>
  </si>
  <si>
    <t>Сумма</t>
  </si>
  <si>
    <t>Годовой фонд оплаты труда</t>
  </si>
  <si>
    <t>№ п/п</t>
  </si>
  <si>
    <t>Дата составления</t>
  </si>
  <si>
    <t>ШТАТНОЕ  РАСПИСАНИЕ</t>
  </si>
  <si>
    <t>УТВЕРЖДЕНО</t>
  </si>
  <si>
    <t>личная подпись</t>
  </si>
  <si>
    <t>расшифровка подписи</t>
  </si>
  <si>
    <t>Код</t>
  </si>
  <si>
    <t>0301017</t>
  </si>
  <si>
    <t>Форма по ОКУД</t>
  </si>
  <si>
    <t>по ОКПО</t>
  </si>
  <si>
    <t>Надбавки, руб.</t>
  </si>
  <si>
    <t>Урало-сибирская надбавка 30%</t>
  </si>
  <si>
    <t>Муниципальное казенное учреждение "Администрация Червянского муниципального образования"</t>
  </si>
  <si>
    <t>А.С. Рукосуев</t>
  </si>
  <si>
    <t>Унифицированная форма № Т-3</t>
  </si>
  <si>
    <t>Утверждена постановлением Госкомстата РФ</t>
  </si>
  <si>
    <t>от 5 января 2004 г. № 1</t>
  </si>
  <si>
    <t>Номер документа</t>
  </si>
  <si>
    <t>Урал.сиб. надбавка 30%</t>
  </si>
  <si>
    <t>Выслуга лет</t>
  </si>
  <si>
    <t>В.И. Рукосуева</t>
  </si>
  <si>
    <t>Исполнитель</t>
  </si>
  <si>
    <t>Район. Коэф     30 %</t>
  </si>
  <si>
    <t>ИТОГО</t>
  </si>
  <si>
    <t xml:space="preserve"> Глава администрации</t>
  </si>
  <si>
    <t>Постановлением  Главы</t>
  </si>
  <si>
    <t>Штат в количестве 3 единиц</t>
  </si>
  <si>
    <t>__________________ А.С.Рукосуев</t>
  </si>
  <si>
    <t>МУНИЦИПАЛЬНЫЕ СЛУЖАЩИЕ</t>
  </si>
  <si>
    <t>Кол-во штатных ед</t>
  </si>
  <si>
    <t>Должностной оклад, руб.</t>
  </si>
  <si>
    <t>Район. коэф                            30 %</t>
  </si>
  <si>
    <t xml:space="preserve">Особые условия труда </t>
  </si>
  <si>
    <t>Классный чин</t>
  </si>
  <si>
    <t>Денежное поощерение</t>
  </si>
  <si>
    <t xml:space="preserve">Премия </t>
  </si>
  <si>
    <t>Руководитель аппарата</t>
  </si>
  <si>
    <t>И Т О Г О:</t>
  </si>
  <si>
    <t>Н.В.Карпова</t>
  </si>
  <si>
    <t xml:space="preserve"> Постановлением Главы администрации</t>
  </si>
  <si>
    <t>Штат в количестве 1 единиц</t>
  </si>
  <si>
    <t>___________________А.С.Рукосуев</t>
  </si>
  <si>
    <t>Глава муниципального образования</t>
  </si>
  <si>
    <t>Размер должностного оклада</t>
  </si>
  <si>
    <t>Финансовый консультант</t>
  </si>
  <si>
    <t>Ежемесячное денежное поощрение 1,1729</t>
  </si>
  <si>
    <t>ПРОЕКТ</t>
  </si>
  <si>
    <t xml:space="preserve">от 10.01.2022 г. № </t>
  </si>
  <si>
    <t>Премия - 32692,00*1*1,6=51064</t>
  </si>
  <si>
    <t>Материальная помощь - 1 д/о*1,6 = 51064                                                             Единовременная выплата  к отпуску - 3 д/о*1,6= 153 192</t>
  </si>
  <si>
    <t>Годовой фонд оплаты труда -1 765 396,35</t>
  </si>
  <si>
    <t>Специалист I категории по правовым вопросам</t>
  </si>
  <si>
    <t>№20 от 28.02.2023 г.</t>
  </si>
  <si>
    <t xml:space="preserve"> ШТАТНОЕ РАСПИСАНИЕ НА 2023 г.</t>
  </si>
  <si>
    <t>на период  с "01" марта 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</si>
</sst>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textRotation="90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4" fontId="14" fillId="33" borderId="23" xfId="0" applyNumberFormat="1" applyFont="1" applyFill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3" fillId="0" borderId="26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5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4" fontId="5" fillId="0" borderId="18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H13" sqref="H13:K13"/>
    </sheetView>
  </sheetViews>
  <sheetFormatPr defaultColWidth="9.00390625" defaultRowHeight="12.75"/>
  <cols>
    <col min="1" max="1" width="14.875" style="0" customWidth="1"/>
    <col min="2" max="2" width="4.375" style="0" customWidth="1"/>
    <col min="3" max="3" width="8.375" style="0" customWidth="1"/>
    <col min="4" max="4" width="11.625" style="0" customWidth="1"/>
    <col min="5" max="5" width="15.75390625" style="0" customWidth="1"/>
    <col min="6" max="6" width="14.25390625" style="0" customWidth="1"/>
    <col min="7" max="7" width="11.75390625" style="0" customWidth="1"/>
    <col min="8" max="8" width="24.375" style="0" customWidth="1"/>
    <col min="9" max="9" width="17.625" style="0" customWidth="1"/>
    <col min="10" max="10" width="0.12890625" style="0" customWidth="1"/>
    <col min="11" max="11" width="9.625" style="0" customWidth="1"/>
    <col min="12" max="12" width="9.125" style="0" hidden="1" customWidth="1"/>
    <col min="13" max="13" width="12.125" style="0" customWidth="1"/>
    <col min="14" max="14" width="9.6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131" t="s">
        <v>21</v>
      </c>
      <c r="J1" s="131"/>
      <c r="K1" s="131"/>
      <c r="L1" s="131"/>
    </row>
    <row r="2" spans="1:12" ht="12.75">
      <c r="A2" s="5"/>
      <c r="B2" s="5"/>
      <c r="C2" s="5"/>
      <c r="D2" s="5"/>
      <c r="E2" s="5"/>
      <c r="F2" s="5"/>
      <c r="G2" s="5"/>
      <c r="H2" s="132" t="s">
        <v>22</v>
      </c>
      <c r="I2" s="132"/>
      <c r="J2" s="132"/>
      <c r="K2" s="132"/>
      <c r="L2" s="5"/>
    </row>
    <row r="3" spans="1:12" ht="12.75">
      <c r="A3" s="5"/>
      <c r="B3" s="5"/>
      <c r="C3" s="5"/>
      <c r="D3" s="5"/>
      <c r="E3" s="5"/>
      <c r="F3" s="5"/>
      <c r="G3" s="5"/>
      <c r="H3" s="132" t="s">
        <v>23</v>
      </c>
      <c r="I3" s="132"/>
      <c r="J3" s="132"/>
      <c r="K3" s="132"/>
      <c r="L3" s="5"/>
    </row>
    <row r="4" spans="1:13" ht="13.5" thickBot="1">
      <c r="A4" s="5"/>
      <c r="B4" s="5"/>
      <c r="C4" s="5"/>
      <c r="D4" s="5"/>
      <c r="E4" s="5"/>
      <c r="F4" s="5"/>
      <c r="G4" s="5"/>
      <c r="H4" s="5"/>
      <c r="I4" s="48"/>
      <c r="J4" s="133" t="s">
        <v>13</v>
      </c>
      <c r="K4" s="134"/>
      <c r="L4" s="5"/>
      <c r="M4" s="7"/>
    </row>
    <row r="5" spans="1:12" ht="12.75">
      <c r="A5" s="10"/>
      <c r="B5" s="10"/>
      <c r="C5" s="10"/>
      <c r="D5" s="10"/>
      <c r="E5" s="10"/>
      <c r="F5" s="10"/>
      <c r="G5" s="10"/>
      <c r="H5" s="102" t="s">
        <v>15</v>
      </c>
      <c r="I5" s="135"/>
      <c r="J5" s="136" t="s">
        <v>14</v>
      </c>
      <c r="K5" s="137"/>
      <c r="L5" s="5"/>
    </row>
    <row r="6" spans="1:12" ht="13.5" thickBot="1">
      <c r="A6" s="125" t="s">
        <v>19</v>
      </c>
      <c r="B6" s="125"/>
      <c r="C6" s="125"/>
      <c r="D6" s="125"/>
      <c r="E6" s="125"/>
      <c r="F6" s="125"/>
      <c r="G6" s="125"/>
      <c r="H6" s="125"/>
      <c r="I6" s="49" t="s">
        <v>16</v>
      </c>
      <c r="J6" s="126"/>
      <c r="K6" s="127"/>
      <c r="L6" s="5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2"/>
      <c r="K7" s="12"/>
      <c r="L7" s="5"/>
    </row>
    <row r="8" spans="1:12" ht="12.75">
      <c r="A8" s="12"/>
      <c r="B8" s="12"/>
      <c r="C8" s="12"/>
      <c r="D8" s="12"/>
      <c r="E8" s="8"/>
      <c r="F8" s="8"/>
      <c r="G8" s="13"/>
      <c r="H8" s="12"/>
      <c r="I8" s="12"/>
      <c r="J8" s="12"/>
      <c r="K8" s="12"/>
      <c r="L8" s="5"/>
    </row>
    <row r="9" spans="1:12" ht="13.5" customHeight="1">
      <c r="A9" s="12"/>
      <c r="B9" s="12"/>
      <c r="C9" s="12"/>
      <c r="D9" s="12"/>
      <c r="E9" s="50" t="s">
        <v>24</v>
      </c>
      <c r="F9" s="50" t="s">
        <v>8</v>
      </c>
      <c r="G9" s="26"/>
      <c r="H9" s="12"/>
      <c r="I9" s="12"/>
      <c r="J9" s="12"/>
      <c r="K9" s="12"/>
      <c r="L9" s="5"/>
    </row>
    <row r="10" spans="1:12" ht="15.75">
      <c r="A10" s="128" t="s">
        <v>9</v>
      </c>
      <c r="B10" s="128"/>
      <c r="C10" s="128"/>
      <c r="D10" s="128"/>
      <c r="E10" s="51">
        <v>1</v>
      </c>
      <c r="F10" s="52">
        <v>44562</v>
      </c>
      <c r="G10" s="13"/>
      <c r="H10" s="37"/>
      <c r="I10" s="129" t="s">
        <v>10</v>
      </c>
      <c r="J10" s="130"/>
      <c r="K10" s="130"/>
      <c r="L10" s="130"/>
    </row>
    <row r="11" spans="1:12" ht="17.25" customHeight="1">
      <c r="A11" s="102" t="s">
        <v>53</v>
      </c>
      <c r="B11" s="102"/>
      <c r="C11" s="102"/>
      <c r="D11" s="102"/>
      <c r="E11" s="12"/>
      <c r="F11" s="12"/>
      <c r="G11" s="12"/>
      <c r="H11" s="118" t="s">
        <v>46</v>
      </c>
      <c r="I11" s="118"/>
      <c r="J11" s="118"/>
      <c r="K11" s="118"/>
      <c r="L11" s="118"/>
    </row>
    <row r="12" spans="1:12" ht="12.75">
      <c r="A12" s="9"/>
      <c r="B12" s="9"/>
      <c r="C12" s="9"/>
      <c r="D12" s="102"/>
      <c r="E12" s="102"/>
      <c r="F12" s="102"/>
      <c r="G12" s="102"/>
      <c r="H12" s="117" t="s">
        <v>54</v>
      </c>
      <c r="I12" s="117"/>
      <c r="J12" s="117"/>
      <c r="K12" s="117"/>
      <c r="L12" s="75"/>
    </row>
    <row r="13" spans="1:12" ht="14.25">
      <c r="A13" s="9"/>
      <c r="B13" s="9"/>
      <c r="C13" s="9"/>
      <c r="D13" s="102"/>
      <c r="E13" s="102"/>
      <c r="F13" s="102"/>
      <c r="G13" s="53"/>
      <c r="H13" s="118" t="s">
        <v>47</v>
      </c>
      <c r="I13" s="118"/>
      <c r="J13" s="118"/>
      <c r="K13" s="118"/>
      <c r="L13" s="75"/>
    </row>
    <row r="14" spans="1:12" ht="12.75">
      <c r="A14" s="9"/>
      <c r="B14" s="9"/>
      <c r="C14" s="9"/>
      <c r="D14" s="9"/>
      <c r="E14" s="12"/>
      <c r="F14" s="12"/>
      <c r="G14" s="12"/>
      <c r="H14" s="118" t="s">
        <v>48</v>
      </c>
      <c r="I14" s="118"/>
      <c r="J14" s="118"/>
      <c r="K14" s="118"/>
      <c r="L14" s="75"/>
    </row>
    <row r="15" spans="1:12" ht="7.5" customHeight="1" thickBot="1">
      <c r="A15" s="9"/>
      <c r="B15" s="9"/>
      <c r="C15" s="9"/>
      <c r="D15" s="9"/>
      <c r="E15" s="9"/>
      <c r="F15" s="9"/>
      <c r="G15" s="9"/>
      <c r="H15" s="72"/>
      <c r="I15" s="72"/>
      <c r="J15" s="73"/>
      <c r="K15" s="72"/>
      <c r="L15" s="74"/>
    </row>
    <row r="16" spans="1:10" ht="12.75" customHeight="1">
      <c r="A16" s="119" t="s">
        <v>0</v>
      </c>
      <c r="B16" s="122" t="s">
        <v>1</v>
      </c>
      <c r="C16" s="104" t="s">
        <v>50</v>
      </c>
      <c r="D16" s="113" t="s">
        <v>52</v>
      </c>
      <c r="E16" s="119" t="s">
        <v>2</v>
      </c>
      <c r="F16" s="104" t="s">
        <v>29</v>
      </c>
      <c r="G16" s="107" t="s">
        <v>25</v>
      </c>
      <c r="H16" s="110" t="s">
        <v>3</v>
      </c>
      <c r="I16" s="113" t="s">
        <v>6</v>
      </c>
      <c r="J16" s="113"/>
    </row>
    <row r="17" spans="1:10" ht="51" customHeight="1">
      <c r="A17" s="120"/>
      <c r="B17" s="123"/>
      <c r="C17" s="105"/>
      <c r="D17" s="114"/>
      <c r="E17" s="120"/>
      <c r="F17" s="105"/>
      <c r="G17" s="108"/>
      <c r="H17" s="111"/>
      <c r="I17" s="114"/>
      <c r="J17" s="114"/>
    </row>
    <row r="18" spans="1:10" ht="12" customHeight="1" thickBot="1">
      <c r="A18" s="121"/>
      <c r="B18" s="124"/>
      <c r="C18" s="106"/>
      <c r="D18" s="115"/>
      <c r="E18" s="121"/>
      <c r="F18" s="106"/>
      <c r="G18" s="109"/>
      <c r="H18" s="112"/>
      <c r="I18" s="115"/>
      <c r="J18" s="115"/>
    </row>
    <row r="19" spans="1:14" ht="16.5" customHeight="1" thickBot="1">
      <c r="A19" s="18">
        <v>1</v>
      </c>
      <c r="B19" s="20">
        <v>2</v>
      </c>
      <c r="C19" s="20">
        <v>3</v>
      </c>
      <c r="D19" s="19">
        <v>4</v>
      </c>
      <c r="E19" s="20">
        <v>5</v>
      </c>
      <c r="F19" s="19">
        <v>6</v>
      </c>
      <c r="G19" s="54">
        <v>7</v>
      </c>
      <c r="H19" s="55">
        <v>8</v>
      </c>
      <c r="I19" s="56">
        <v>11</v>
      </c>
      <c r="J19" s="56"/>
      <c r="N19">
        <v>13617</v>
      </c>
    </row>
    <row r="20" spans="1:14" ht="39.75" customHeight="1" thickBot="1">
      <c r="A20" s="21" t="s">
        <v>49</v>
      </c>
      <c r="B20" s="57">
        <v>1</v>
      </c>
      <c r="C20" s="58">
        <v>13617</v>
      </c>
      <c r="D20" s="59">
        <v>15971.38</v>
      </c>
      <c r="E20" s="59">
        <f>C20+D20</f>
        <v>29588.379999999997</v>
      </c>
      <c r="F20" s="60">
        <f>E20*30%</f>
        <v>8876.514</v>
      </c>
      <c r="G20" s="60">
        <f>E20*30%</f>
        <v>8876.514</v>
      </c>
      <c r="H20" s="68">
        <f>E20+F20+G20</f>
        <v>47341.407999999996</v>
      </c>
      <c r="I20" s="69">
        <f>H20*12</f>
        <v>568096.896</v>
      </c>
      <c r="J20" s="61"/>
      <c r="N20">
        <v>1.1729</v>
      </c>
    </row>
    <row r="21" spans="1:14" ht="25.5" customHeight="1" thickBot="1">
      <c r="A21" s="22" t="s">
        <v>30</v>
      </c>
      <c r="B21" s="62"/>
      <c r="C21" s="62"/>
      <c r="D21" s="63">
        <f aca="true" t="shared" si="0" ref="D21:I21">D20</f>
        <v>15971.38</v>
      </c>
      <c r="E21" s="63">
        <f>E20</f>
        <v>29588.379999999997</v>
      </c>
      <c r="F21" s="63">
        <f t="shared" si="0"/>
        <v>8876.514</v>
      </c>
      <c r="G21" s="63">
        <f>G20</f>
        <v>8876.514</v>
      </c>
      <c r="H21" s="70">
        <f t="shared" si="0"/>
        <v>47341.407999999996</v>
      </c>
      <c r="I21" s="71">
        <f t="shared" si="0"/>
        <v>568096.896</v>
      </c>
      <c r="J21" s="64"/>
      <c r="N21" s="76">
        <f>N19*N20</f>
        <v>15971.3793</v>
      </c>
    </row>
    <row r="22" spans="1:15" ht="15.75" customHeight="1">
      <c r="A22" s="116"/>
      <c r="B22" s="116"/>
      <c r="C22" s="116"/>
      <c r="D22" s="116"/>
      <c r="E22" s="5"/>
      <c r="F22" s="5"/>
      <c r="G22" s="5"/>
      <c r="H22" s="5"/>
      <c r="I22" s="5"/>
      <c r="J22" s="5"/>
      <c r="K22" s="5"/>
      <c r="L22" s="5"/>
      <c r="M22" s="47"/>
      <c r="N22" s="47">
        <f>N19+N21</f>
        <v>29588.3793</v>
      </c>
      <c r="O22" s="47"/>
    </row>
    <row r="23" spans="1:15" ht="15" customHeight="1">
      <c r="A23" s="5" t="s">
        <v>31</v>
      </c>
      <c r="B23" s="9"/>
      <c r="C23" s="9"/>
      <c r="D23" s="9"/>
      <c r="E23" s="45"/>
      <c r="F23" s="45"/>
      <c r="G23" s="9"/>
      <c r="H23" s="101" t="s">
        <v>20</v>
      </c>
      <c r="I23" s="101"/>
      <c r="L23" s="23"/>
      <c r="M23" s="100"/>
      <c r="N23" s="100"/>
      <c r="O23" s="100"/>
    </row>
    <row r="24" spans="1:15" ht="14.25" customHeight="1">
      <c r="A24" s="5"/>
      <c r="B24" s="9"/>
      <c r="C24" s="9"/>
      <c r="D24" s="9"/>
      <c r="E24" s="27" t="s">
        <v>11</v>
      </c>
      <c r="F24" s="27"/>
      <c r="G24" s="5"/>
      <c r="H24" s="99" t="s">
        <v>12</v>
      </c>
      <c r="I24" s="99"/>
      <c r="L24" s="23"/>
      <c r="M24" s="100"/>
      <c r="N24" s="100"/>
      <c r="O24" s="100"/>
    </row>
    <row r="25" spans="1:15" ht="12.75">
      <c r="A25" s="5"/>
      <c r="B25" s="102"/>
      <c r="C25" s="102"/>
      <c r="D25" s="102"/>
      <c r="E25" s="15"/>
      <c r="F25" s="5"/>
      <c r="G25" s="15"/>
      <c r="H25" s="15"/>
      <c r="I25" s="16"/>
      <c r="L25" s="15"/>
      <c r="M25" s="15"/>
      <c r="N25" s="15"/>
      <c r="O25" s="15"/>
    </row>
    <row r="26" spans="1:15" ht="12.75">
      <c r="A26" s="9" t="s">
        <v>28</v>
      </c>
      <c r="B26" s="9"/>
      <c r="C26" s="9"/>
      <c r="D26" s="9"/>
      <c r="E26" s="45"/>
      <c r="F26" s="45"/>
      <c r="G26" s="65"/>
      <c r="H26" s="103" t="s">
        <v>27</v>
      </c>
      <c r="I26" s="103"/>
      <c r="L26" s="23"/>
      <c r="M26" s="100"/>
      <c r="N26" s="100"/>
      <c r="O26" s="100"/>
    </row>
    <row r="27" spans="1:15" ht="10.5" customHeight="1">
      <c r="A27" s="66"/>
      <c r="B27" s="66"/>
      <c r="C27" s="66"/>
      <c r="D27" s="66"/>
      <c r="E27" s="27" t="s">
        <v>11</v>
      </c>
      <c r="F27" s="27"/>
      <c r="G27" s="67"/>
      <c r="H27" s="99" t="s">
        <v>12</v>
      </c>
      <c r="I27" s="99"/>
      <c r="L27" s="67"/>
      <c r="M27" s="100"/>
      <c r="N27" s="100"/>
      <c r="O27" s="100"/>
    </row>
    <row r="28" spans="1:15" ht="12.75">
      <c r="A28" s="9"/>
      <c r="B28" s="9"/>
      <c r="C28" s="9"/>
      <c r="D28" s="9"/>
      <c r="E28" s="5"/>
      <c r="F28" s="5"/>
      <c r="G28" s="5"/>
      <c r="H28" s="5"/>
      <c r="I28" s="5"/>
      <c r="J28" s="5"/>
      <c r="K28" s="5"/>
      <c r="L28" s="5"/>
      <c r="M28" s="47"/>
      <c r="N28" s="47"/>
      <c r="O28" s="47"/>
    </row>
  </sheetData>
  <sheetProtection/>
  <mergeCells count="37">
    <mergeCell ref="I1:L1"/>
    <mergeCell ref="H2:K2"/>
    <mergeCell ref="H3:K3"/>
    <mergeCell ref="J4:K4"/>
    <mergeCell ref="H5:I5"/>
    <mergeCell ref="J5:K5"/>
    <mergeCell ref="A6:H6"/>
    <mergeCell ref="J6:K6"/>
    <mergeCell ref="A10:D10"/>
    <mergeCell ref="I10:L10"/>
    <mergeCell ref="A11:D11"/>
    <mergeCell ref="H11:L11"/>
    <mergeCell ref="D12:G12"/>
    <mergeCell ref="H12:K12"/>
    <mergeCell ref="D13:F13"/>
    <mergeCell ref="H13:K13"/>
    <mergeCell ref="H14:K14"/>
    <mergeCell ref="A16:A18"/>
    <mergeCell ref="B16:B18"/>
    <mergeCell ref="C16:C18"/>
    <mergeCell ref="D16:D18"/>
    <mergeCell ref="E16:E18"/>
    <mergeCell ref="B25:D25"/>
    <mergeCell ref="H26:I26"/>
    <mergeCell ref="M26:O26"/>
    <mergeCell ref="F16:F18"/>
    <mergeCell ref="G16:G18"/>
    <mergeCell ref="H16:H18"/>
    <mergeCell ref="I16:I18"/>
    <mergeCell ref="J16:J18"/>
    <mergeCell ref="A22:D22"/>
    <mergeCell ref="H27:I27"/>
    <mergeCell ref="M27:O27"/>
    <mergeCell ref="H23:I23"/>
    <mergeCell ref="M23:O23"/>
    <mergeCell ref="H24:I24"/>
    <mergeCell ref="M24:O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7">
      <selection activeCell="F33" sqref="F33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3.75390625" style="0" customWidth="1"/>
    <col min="4" max="4" width="8.25390625" style="0" customWidth="1"/>
    <col min="5" max="5" width="4.00390625" style="0" customWidth="1"/>
    <col min="6" max="6" width="9.625" style="0" customWidth="1"/>
    <col min="7" max="7" width="7.75390625" style="0" customWidth="1"/>
    <col min="8" max="8" width="8.25390625" style="0" customWidth="1"/>
    <col min="9" max="9" width="2.625" style="0" customWidth="1"/>
    <col min="10" max="10" width="2.25390625" style="0" customWidth="1"/>
    <col min="11" max="11" width="5.625" style="0" customWidth="1"/>
    <col min="12" max="12" width="10.00390625" style="42" customWidth="1"/>
    <col min="13" max="13" width="0.2421875" style="42" hidden="1" customWidth="1"/>
    <col min="14" max="14" width="9.00390625" style="0" hidden="1" customWidth="1"/>
    <col min="15" max="15" width="12.125" style="0" customWidth="1"/>
    <col min="16" max="16" width="9.125" style="0" customWidth="1"/>
    <col min="17" max="17" width="11.125" style="0" customWidth="1"/>
    <col min="18" max="18" width="13.75390625" style="0" customWidth="1"/>
    <col min="19" max="19" width="11.00390625" style="0" customWidth="1"/>
    <col min="22" max="22" width="11.75390625" style="0" bestFit="1" customWidth="1"/>
  </cols>
  <sheetData>
    <row r="1" spans="1:19" s="30" customFormat="1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8"/>
      <c r="O1" s="28"/>
      <c r="P1" s="131" t="s">
        <v>21</v>
      </c>
      <c r="Q1" s="131"/>
      <c r="R1" s="131"/>
      <c r="S1" s="131"/>
    </row>
    <row r="2" spans="1:19" s="30" customFormat="1" ht="11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28"/>
      <c r="O2" s="28"/>
      <c r="P2" s="132" t="s">
        <v>22</v>
      </c>
      <c r="Q2" s="132"/>
      <c r="R2" s="132"/>
      <c r="S2" s="132"/>
    </row>
    <row r="3" spans="1:19" s="30" customFormat="1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  <c r="N3" s="28"/>
      <c r="O3" s="28"/>
      <c r="P3" s="132" t="s">
        <v>23</v>
      </c>
      <c r="Q3" s="132"/>
      <c r="R3" s="132"/>
      <c r="S3" s="132"/>
    </row>
    <row r="4" spans="1:19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5"/>
      <c r="O4" s="5"/>
      <c r="P4" s="5"/>
      <c r="Q4" s="141" t="s">
        <v>13</v>
      </c>
      <c r="R4" s="141"/>
      <c r="S4" s="141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5"/>
      <c r="O5" s="130" t="s">
        <v>15</v>
      </c>
      <c r="P5" s="142"/>
      <c r="Q5" s="143" t="s">
        <v>14</v>
      </c>
      <c r="R5" s="144"/>
      <c r="S5" s="145"/>
    </row>
    <row r="6" spans="1:19" ht="13.5" thickBot="1">
      <c r="A6" s="125" t="s">
        <v>19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9" t="s">
        <v>16</v>
      </c>
      <c r="Q6" s="156"/>
      <c r="R6" s="157"/>
      <c r="S6" s="158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5"/>
      <c r="O7" s="5"/>
      <c r="P7" s="5"/>
      <c r="Q7" s="9"/>
      <c r="R7" s="9"/>
      <c r="S7" s="9"/>
    </row>
    <row r="8" spans="1:19" ht="12.7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0"/>
      <c r="O8" s="10"/>
      <c r="P8" s="10"/>
      <c r="Q8" s="10"/>
      <c r="R8" s="10"/>
      <c r="S8" s="10"/>
    </row>
    <row r="9" spans="1:19" s="34" customFormat="1" ht="32.25" customHeight="1" thickBot="1">
      <c r="A9" s="31"/>
      <c r="B9" s="175" t="s">
        <v>60</v>
      </c>
      <c r="C9" s="175"/>
      <c r="D9" s="175"/>
      <c r="E9" s="175"/>
      <c r="F9" s="175"/>
      <c r="G9" s="175"/>
      <c r="H9" s="175"/>
      <c r="I9" s="175"/>
      <c r="J9" s="176"/>
      <c r="K9" s="159" t="s">
        <v>24</v>
      </c>
      <c r="L9" s="159"/>
      <c r="M9" s="33"/>
      <c r="N9" s="160" t="s">
        <v>8</v>
      </c>
      <c r="O9" s="160"/>
      <c r="P9" s="32"/>
      <c r="Q9" s="32"/>
      <c r="R9" s="32"/>
      <c r="S9" s="32"/>
    </row>
    <row r="10" spans="1:19" ht="13.5" customHeight="1" thickBot="1">
      <c r="A10" s="9"/>
      <c r="B10" s="12"/>
      <c r="C10" s="162"/>
      <c r="D10" s="162"/>
      <c r="E10" s="162"/>
      <c r="F10" s="162"/>
      <c r="G10" s="162"/>
      <c r="H10" s="162"/>
      <c r="I10" s="14"/>
      <c r="J10" s="35"/>
      <c r="K10" s="177">
        <v>1</v>
      </c>
      <c r="L10" s="178"/>
      <c r="M10" s="36"/>
      <c r="N10" s="179">
        <v>44985</v>
      </c>
      <c r="O10" s="180"/>
      <c r="P10" s="149" t="s">
        <v>10</v>
      </c>
      <c r="Q10" s="149"/>
      <c r="R10" s="149"/>
      <c r="S10" s="149"/>
    </row>
    <row r="11" spans="1:19" ht="12.75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5"/>
      <c r="O11" s="9"/>
      <c r="P11" s="130" t="s">
        <v>32</v>
      </c>
      <c r="Q11" s="130"/>
      <c r="R11" s="130"/>
      <c r="S11" s="130"/>
    </row>
    <row r="12" spans="1:19" ht="12.75">
      <c r="A12" s="9"/>
      <c r="B12" s="9"/>
      <c r="C12" s="9"/>
      <c r="D12" s="10"/>
      <c r="E12" s="162" t="s">
        <v>61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6" t="s">
        <v>59</v>
      </c>
      <c r="Q12" s="166"/>
      <c r="R12" s="166"/>
      <c r="S12" s="166"/>
    </row>
    <row r="13" spans="1:19" ht="12.75">
      <c r="A13" s="9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7"/>
      <c r="M13" s="17"/>
      <c r="N13" s="10"/>
      <c r="O13" s="9"/>
      <c r="P13" s="130" t="s">
        <v>33</v>
      </c>
      <c r="Q13" s="130"/>
      <c r="R13" s="130"/>
      <c r="S13" s="130"/>
    </row>
    <row r="14" spans="1:19" ht="12.75">
      <c r="A14" s="5"/>
      <c r="B14" s="9"/>
      <c r="C14" s="9"/>
      <c r="D14" s="9"/>
      <c r="E14" s="9"/>
      <c r="F14" s="9"/>
      <c r="G14" s="9"/>
      <c r="H14" s="9"/>
      <c r="I14" s="10"/>
      <c r="J14" s="10"/>
      <c r="K14" s="10"/>
      <c r="L14" s="17"/>
      <c r="M14" s="17"/>
      <c r="N14" s="10"/>
      <c r="O14" s="9"/>
      <c r="P14" s="130" t="s">
        <v>34</v>
      </c>
      <c r="Q14" s="130"/>
      <c r="R14" s="130"/>
      <c r="S14" s="130"/>
    </row>
    <row r="15" spans="1:19" ht="12.75">
      <c r="A15" s="161" t="s">
        <v>35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</row>
    <row r="16" spans="1:19" ht="12.75" customHeight="1">
      <c r="A16" s="138" t="s">
        <v>7</v>
      </c>
      <c r="B16" s="139" t="s">
        <v>0</v>
      </c>
      <c r="C16" s="140" t="s">
        <v>36</v>
      </c>
      <c r="D16" s="140" t="s">
        <v>37</v>
      </c>
      <c r="E16" s="163" t="s">
        <v>17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53" t="s">
        <v>2</v>
      </c>
      <c r="P16" s="150" t="s">
        <v>38</v>
      </c>
      <c r="Q16" s="150" t="s">
        <v>18</v>
      </c>
      <c r="R16" s="150" t="s">
        <v>3</v>
      </c>
      <c r="S16" s="150" t="s">
        <v>6</v>
      </c>
    </row>
    <row r="17" spans="1:21" ht="51" customHeight="1">
      <c r="A17" s="138"/>
      <c r="B17" s="139"/>
      <c r="C17" s="140"/>
      <c r="D17" s="140"/>
      <c r="E17" s="163" t="s">
        <v>26</v>
      </c>
      <c r="F17" s="163"/>
      <c r="G17" s="38" t="s">
        <v>39</v>
      </c>
      <c r="H17" s="3" t="s">
        <v>40</v>
      </c>
      <c r="I17" s="164"/>
      <c r="J17" s="165"/>
      <c r="K17" s="167" t="s">
        <v>41</v>
      </c>
      <c r="L17" s="167"/>
      <c r="M17" s="146" t="s">
        <v>42</v>
      </c>
      <c r="N17" s="146"/>
      <c r="O17" s="154"/>
      <c r="P17" s="151"/>
      <c r="Q17" s="151"/>
      <c r="R17" s="151"/>
      <c r="S17" s="151"/>
      <c r="U17" s="42"/>
    </row>
    <row r="18" spans="1:19" ht="12.75">
      <c r="A18" s="138"/>
      <c r="B18" s="139"/>
      <c r="C18" s="140"/>
      <c r="D18" s="140"/>
      <c r="E18" s="1" t="s">
        <v>4</v>
      </c>
      <c r="F18" s="1" t="s">
        <v>5</v>
      </c>
      <c r="G18" s="4" t="s">
        <v>4</v>
      </c>
      <c r="H18" s="39"/>
      <c r="I18" s="1"/>
      <c r="J18" s="1"/>
      <c r="K18" s="2"/>
      <c r="L18" s="40" t="s">
        <v>5</v>
      </c>
      <c r="M18" s="40"/>
      <c r="N18" s="41"/>
      <c r="O18" s="155"/>
      <c r="P18" s="152"/>
      <c r="Q18" s="152"/>
      <c r="R18" s="152"/>
      <c r="S18" s="152"/>
    </row>
    <row r="19" spans="1:19" ht="23.25" customHeight="1">
      <c r="A19" s="77">
        <v>1</v>
      </c>
      <c r="B19" s="78" t="s">
        <v>43</v>
      </c>
      <c r="C19" s="79">
        <v>1</v>
      </c>
      <c r="D19" s="80">
        <v>13231</v>
      </c>
      <c r="E19" s="79">
        <v>15</v>
      </c>
      <c r="F19" s="80">
        <f>D19*15%</f>
        <v>1984.6499999999999</v>
      </c>
      <c r="G19" s="80">
        <f>D19*6%</f>
        <v>793.86</v>
      </c>
      <c r="H19" s="80">
        <v>6676</v>
      </c>
      <c r="I19" s="79"/>
      <c r="J19" s="80"/>
      <c r="K19" s="79">
        <v>0.5</v>
      </c>
      <c r="L19" s="80">
        <f>D19*K19</f>
        <v>6615.5</v>
      </c>
      <c r="M19" s="80"/>
      <c r="N19" s="80"/>
      <c r="O19" s="81">
        <f>N19+D19+F19+J19+L19+G19+H19</f>
        <v>29301.010000000002</v>
      </c>
      <c r="P19" s="80">
        <f>O19*30/100</f>
        <v>8790.303</v>
      </c>
      <c r="Q19" s="80">
        <f>O19*30/100</f>
        <v>8790.303</v>
      </c>
      <c r="R19" s="82">
        <f>O19+P19+Q19</f>
        <v>46881.616</v>
      </c>
      <c r="S19" s="80">
        <f>R19*12</f>
        <v>562579.392</v>
      </c>
    </row>
    <row r="20" spans="1:19" ht="42.75" customHeight="1">
      <c r="A20" s="83">
        <v>2</v>
      </c>
      <c r="B20" s="84" t="s">
        <v>51</v>
      </c>
      <c r="C20" s="79">
        <v>1</v>
      </c>
      <c r="D20" s="80">
        <v>10120</v>
      </c>
      <c r="E20" s="79">
        <v>30</v>
      </c>
      <c r="F20" s="80">
        <f>D20*30%</f>
        <v>3036</v>
      </c>
      <c r="G20" s="80">
        <f>D20*3%</f>
        <v>303.59999999999997</v>
      </c>
      <c r="H20" s="80">
        <v>4924</v>
      </c>
      <c r="I20" s="79"/>
      <c r="J20" s="80"/>
      <c r="K20" s="79">
        <v>0.8</v>
      </c>
      <c r="L20" s="80">
        <f>D20*K20</f>
        <v>8096</v>
      </c>
      <c r="M20" s="80">
        <v>12267.5</v>
      </c>
      <c r="N20" s="80">
        <v>3680.25</v>
      </c>
      <c r="O20" s="81">
        <f>D20+F20+G20+H20+L20</f>
        <v>26479.6</v>
      </c>
      <c r="P20" s="80">
        <f>O20*30/100</f>
        <v>7943.88</v>
      </c>
      <c r="Q20" s="80">
        <f>O20*30/100</f>
        <v>7943.88</v>
      </c>
      <c r="R20" s="82">
        <f>O20+P20+Q20</f>
        <v>42367.35999999999</v>
      </c>
      <c r="S20" s="80">
        <f>R20*12</f>
        <v>508408.31999999995</v>
      </c>
    </row>
    <row r="21" spans="1:19" ht="50.25" customHeight="1">
      <c r="A21" s="83">
        <v>3</v>
      </c>
      <c r="B21" s="84" t="s">
        <v>58</v>
      </c>
      <c r="C21" s="79">
        <v>1</v>
      </c>
      <c r="D21" s="80">
        <v>8564</v>
      </c>
      <c r="E21" s="79">
        <v>10</v>
      </c>
      <c r="F21" s="80">
        <f>D21*E21%</f>
        <v>856.4000000000001</v>
      </c>
      <c r="G21" s="80">
        <f>D21*30%</f>
        <v>2569.2</v>
      </c>
      <c r="H21" s="80">
        <v>3172</v>
      </c>
      <c r="I21" s="79"/>
      <c r="J21" s="80"/>
      <c r="K21" s="79">
        <v>0.9</v>
      </c>
      <c r="L21" s="80">
        <f>D21*K21</f>
        <v>7707.6</v>
      </c>
      <c r="M21" s="80"/>
      <c r="N21" s="80"/>
      <c r="O21" s="81">
        <f>N21+D21+F21+J21+L21+G21+H21</f>
        <v>22869.2</v>
      </c>
      <c r="P21" s="80">
        <f>O21*30/100</f>
        <v>6860.76</v>
      </c>
      <c r="Q21" s="80">
        <f>O21*30%</f>
        <v>6860.76</v>
      </c>
      <c r="R21" s="82">
        <f>O21+P21+Q21</f>
        <v>36590.72</v>
      </c>
      <c r="S21" s="80">
        <f>R21*12</f>
        <v>439088.64</v>
      </c>
    </row>
    <row r="22" spans="1:21" ht="18.75" customHeight="1">
      <c r="A22" s="169" t="s">
        <v>44</v>
      </c>
      <c r="B22" s="170"/>
      <c r="C22" s="85">
        <v>3</v>
      </c>
      <c r="D22" s="82">
        <f>D19+D20+D21</f>
        <v>31915</v>
      </c>
      <c r="E22" s="85"/>
      <c r="F22" s="82">
        <f>F19+F20</f>
        <v>5020.65</v>
      </c>
      <c r="G22" s="82">
        <f>G19+G20+G21</f>
        <v>3666.66</v>
      </c>
      <c r="H22" s="82">
        <f>H19+H20+H21</f>
        <v>14772</v>
      </c>
      <c r="I22" s="82"/>
      <c r="J22" s="82"/>
      <c r="K22" s="86"/>
      <c r="L22" s="82">
        <f>L19+L20+L21</f>
        <v>22419.1</v>
      </c>
      <c r="M22" s="82" t="e">
        <f>M19+#REF!+M21+#REF!</f>
        <v>#REF!</v>
      </c>
      <c r="N22" s="82" t="e">
        <f>N19+#REF!+N21+#REF!</f>
        <v>#REF!</v>
      </c>
      <c r="O22" s="82">
        <f>O19+O20+O21</f>
        <v>78649.81</v>
      </c>
      <c r="P22" s="82">
        <f>P19+P20+P21</f>
        <v>23594.943</v>
      </c>
      <c r="Q22" s="82">
        <f>Q19+Q20+Q21</f>
        <v>23594.943</v>
      </c>
      <c r="R22" s="82">
        <f>R19+R20+R21</f>
        <v>125839.696</v>
      </c>
      <c r="S22" s="82">
        <f>S19+S20+S21</f>
        <v>1510076.352</v>
      </c>
      <c r="U22" s="42"/>
    </row>
    <row r="23" spans="1:22" ht="24.75" customHeight="1">
      <c r="A23" s="171" t="s">
        <v>55</v>
      </c>
      <c r="B23" s="171"/>
      <c r="C23" s="171"/>
      <c r="D23" s="171"/>
      <c r="E23" s="171"/>
      <c r="G23" s="87"/>
      <c r="H23" s="87"/>
      <c r="I23" s="87"/>
      <c r="J23" s="87"/>
      <c r="K23" s="88"/>
      <c r="L23" s="87"/>
      <c r="M23" s="87"/>
      <c r="N23" s="87"/>
      <c r="O23" s="89"/>
      <c r="P23" s="87"/>
      <c r="Q23" s="87"/>
      <c r="R23" s="87">
        <f>R22*12</f>
        <v>1510076.352</v>
      </c>
      <c r="S23" s="87"/>
      <c r="V23" s="87">
        <f>D22*16.67%*1.6*12</f>
        <v>102148.42560000002</v>
      </c>
    </row>
    <row r="24" spans="1:22" s="43" customFormat="1" ht="22.5" customHeight="1">
      <c r="A24" s="172" t="s">
        <v>56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90"/>
      <c r="L24" s="90"/>
      <c r="M24" s="90"/>
      <c r="N24" s="90"/>
      <c r="O24" s="91"/>
      <c r="P24" s="90"/>
      <c r="Q24" s="91"/>
      <c r="R24" s="91"/>
      <c r="S24" s="90"/>
      <c r="U24" s="44"/>
      <c r="V24" s="43">
        <f>D22*2*1.6</f>
        <v>102128</v>
      </c>
    </row>
    <row r="25" spans="1:22" s="43" customFormat="1" ht="14.25" customHeight="1">
      <c r="A25" s="92" t="s">
        <v>57</v>
      </c>
      <c r="B25" s="93"/>
      <c r="C25" s="93"/>
      <c r="D25" s="93"/>
      <c r="E25" s="93"/>
      <c r="F25" s="94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V25" s="43">
        <f>D22*3*1.6</f>
        <v>153192</v>
      </c>
    </row>
    <row r="26" spans="1:22" ht="12.75">
      <c r="A26" s="148" t="s">
        <v>31</v>
      </c>
      <c r="B26" s="148"/>
      <c r="C26" s="24"/>
      <c r="D26" s="24"/>
      <c r="E26" s="25"/>
      <c r="F26" s="25"/>
      <c r="G26" s="25"/>
      <c r="H26" s="25"/>
      <c r="I26" s="25"/>
      <c r="J26" s="24"/>
      <c r="K26" s="95"/>
      <c r="L26" s="96"/>
      <c r="M26" s="96"/>
      <c r="N26" s="95"/>
      <c r="O26" s="24"/>
      <c r="P26" s="147" t="s">
        <v>20</v>
      </c>
      <c r="Q26" s="147"/>
      <c r="R26" s="147"/>
      <c r="S26" s="28"/>
      <c r="V26" s="42">
        <f>S22+V23+V24+V25</f>
        <v>1867544.7776</v>
      </c>
    </row>
    <row r="27" spans="1:19" ht="10.5" customHeight="1">
      <c r="A27" s="28"/>
      <c r="B27" s="148"/>
      <c r="C27" s="148"/>
      <c r="D27" s="148"/>
      <c r="E27" s="25"/>
      <c r="F27" s="25"/>
      <c r="G27" s="25"/>
      <c r="H27" s="25"/>
      <c r="I27" s="25"/>
      <c r="J27" s="28"/>
      <c r="K27" s="174" t="s">
        <v>11</v>
      </c>
      <c r="L27" s="174"/>
      <c r="M27" s="174"/>
      <c r="N27" s="174"/>
      <c r="O27" s="24"/>
      <c r="P27" s="168" t="s">
        <v>12</v>
      </c>
      <c r="Q27" s="168"/>
      <c r="R27" s="168"/>
      <c r="S27" s="28"/>
    </row>
    <row r="28" spans="1:19" ht="0.75" customHeight="1">
      <c r="A28" s="28"/>
      <c r="B28" s="148"/>
      <c r="C28" s="148"/>
      <c r="D28" s="148"/>
      <c r="E28" s="97"/>
      <c r="F28" s="97"/>
      <c r="G28" s="97"/>
      <c r="H28" s="97"/>
      <c r="I28" s="97"/>
      <c r="J28" s="28"/>
      <c r="K28" s="28"/>
      <c r="L28" s="29"/>
      <c r="M28" s="29"/>
      <c r="N28" s="28"/>
      <c r="O28" s="28"/>
      <c r="P28" s="28"/>
      <c r="Q28" s="28"/>
      <c r="R28" s="28"/>
      <c r="S28" s="28"/>
    </row>
    <row r="29" spans="1:19" ht="12.75">
      <c r="A29" s="24" t="s">
        <v>28</v>
      </c>
      <c r="B29" s="24"/>
      <c r="C29" s="24"/>
      <c r="D29" s="24"/>
      <c r="E29" s="25"/>
      <c r="F29" s="25"/>
      <c r="G29" s="25"/>
      <c r="H29" s="25"/>
      <c r="I29" s="25"/>
      <c r="J29" s="24"/>
      <c r="K29" s="173"/>
      <c r="L29" s="173"/>
      <c r="M29" s="98"/>
      <c r="N29" s="25" t="s">
        <v>45</v>
      </c>
      <c r="O29" s="25"/>
      <c r="P29" s="147" t="s">
        <v>27</v>
      </c>
      <c r="Q29" s="147"/>
      <c r="R29" s="147"/>
      <c r="S29" s="28"/>
    </row>
    <row r="30" spans="1:19" ht="12.75">
      <c r="A30" s="28"/>
      <c r="B30" s="24"/>
      <c r="C30" s="24"/>
      <c r="D30" s="24"/>
      <c r="E30" s="25"/>
      <c r="F30" s="25"/>
      <c r="G30" s="25"/>
      <c r="H30" s="25"/>
      <c r="I30" s="25"/>
      <c r="J30" s="28"/>
      <c r="K30" s="168" t="s">
        <v>11</v>
      </c>
      <c r="L30" s="168"/>
      <c r="M30" s="25"/>
      <c r="N30" s="25"/>
      <c r="O30" s="25"/>
      <c r="P30" s="168" t="s">
        <v>12</v>
      </c>
      <c r="Q30" s="168"/>
      <c r="R30" s="168"/>
      <c r="S30" s="28"/>
    </row>
    <row r="31" spans="12:17" ht="12.75">
      <c r="L31" s="46"/>
      <c r="M31" s="46"/>
      <c r="N31" s="47"/>
      <c r="O31" s="47"/>
      <c r="P31" s="47"/>
      <c r="Q31" s="47"/>
    </row>
  </sheetData>
  <sheetProtection/>
  <mergeCells count="48">
    <mergeCell ref="P27:R27"/>
    <mergeCell ref="B9:J9"/>
    <mergeCell ref="C10:H10"/>
    <mergeCell ref="D16:D18"/>
    <mergeCell ref="E16:N16"/>
    <mergeCell ref="K10:L10"/>
    <mergeCell ref="N10:O10"/>
    <mergeCell ref="R16:R18"/>
    <mergeCell ref="Q16:Q18"/>
    <mergeCell ref="P11:S11"/>
    <mergeCell ref="K30:L30"/>
    <mergeCell ref="P30:R30"/>
    <mergeCell ref="A22:B22"/>
    <mergeCell ref="A23:E23"/>
    <mergeCell ref="A24:J24"/>
    <mergeCell ref="A26:B26"/>
    <mergeCell ref="B28:D28"/>
    <mergeCell ref="K29:L29"/>
    <mergeCell ref="P29:R29"/>
    <mergeCell ref="K27:N27"/>
    <mergeCell ref="E12:O12"/>
    <mergeCell ref="S16:S18"/>
    <mergeCell ref="E17:F17"/>
    <mergeCell ref="I17:J17"/>
    <mergeCell ref="P12:S12"/>
    <mergeCell ref="P13:S13"/>
    <mergeCell ref="P14:S14"/>
    <mergeCell ref="K17:L17"/>
    <mergeCell ref="P26:R26"/>
    <mergeCell ref="B27:D27"/>
    <mergeCell ref="A6:O6"/>
    <mergeCell ref="P10:S10"/>
    <mergeCell ref="P16:P18"/>
    <mergeCell ref="O16:O18"/>
    <mergeCell ref="Q6:S6"/>
    <mergeCell ref="K9:L9"/>
    <mergeCell ref="N9:O9"/>
    <mergeCell ref="A15:S15"/>
    <mergeCell ref="A16:A18"/>
    <mergeCell ref="B16:B18"/>
    <mergeCell ref="C16:C18"/>
    <mergeCell ref="P1:S1"/>
    <mergeCell ref="P2:S2"/>
    <mergeCell ref="P3:S3"/>
    <mergeCell ref="Q4:S4"/>
    <mergeCell ref="O5:P5"/>
    <mergeCell ref="Q5:S5"/>
    <mergeCell ref="M17:N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ВМПЧ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Червянская администрация</dc:creator>
  <cp:keywords/>
  <dc:description/>
  <cp:lastModifiedBy>C440</cp:lastModifiedBy>
  <cp:lastPrinted>2022-12-06T01:55:46Z</cp:lastPrinted>
  <dcterms:created xsi:type="dcterms:W3CDTF">2007-10-16T08:41:32Z</dcterms:created>
  <dcterms:modified xsi:type="dcterms:W3CDTF">2023-02-28T02:26:48Z</dcterms:modified>
  <cp:category/>
  <cp:version/>
  <cp:contentType/>
  <cp:contentStatus/>
</cp:coreProperties>
</file>