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-15" yWindow="-15" windowWidth="11610" windowHeight="9690" firstSheet="9" activeTab="12"/>
  </bookViews>
  <sheets>
    <sheet name="приложение 1 " sheetId="34" r:id="rId1"/>
    <sheet name="приложение 2" sheetId="2" r:id="rId2"/>
    <sheet name="приложение 3 2015-2016" sheetId="5" state="hidden" r:id="rId3"/>
    <sheet name="Приложение 5 " sheetId="33" r:id="rId4"/>
    <sheet name="Приложение 6" sheetId="3" r:id="rId5"/>
    <sheet name="Приложение 8 2014-2016" sheetId="16" state="hidden" r:id="rId6"/>
    <sheet name="Приложение -7" sheetId="32" r:id="rId7"/>
    <sheet name="Приложение 10" sheetId="15" state="hidden" r:id="rId8"/>
    <sheet name="Приложение - 8" sheetId="35" r:id="rId9"/>
    <sheet name="Приложение-9" sheetId="17" r:id="rId10"/>
    <sheet name="Приложение-10" sheetId="36" r:id="rId11"/>
    <sheet name="Приложение-11" sheetId="22" r:id="rId12"/>
    <sheet name="приложение-12" sheetId="30" r:id="rId13"/>
    <sheet name="Приложение 12" sheetId="21" state="hidden" r:id="rId14"/>
    <sheet name="Лист1" sheetId="24" state="hidden" r:id="rId15"/>
  </sheets>
  <externalReferences>
    <externalReference r:id="rId16"/>
  </externalReferences>
  <definedNames>
    <definedName name="_xlnm.Print_Area" localSheetId="8">'Приложение - 8'!$A:$G</definedName>
    <definedName name="_xlnm.Print_Area" localSheetId="0">'приложение 1 '!$A$1:$E$65</definedName>
    <definedName name="_xlnm.Print_Area" localSheetId="7">'Приложение 10'!$A$1:$F$91</definedName>
    <definedName name="_xlnm.Print_Area" localSheetId="13">'Приложение 12'!$A$1:$H$80</definedName>
    <definedName name="_xlnm.Print_Area" localSheetId="1">'приложение 2'!$A$1:$E$62</definedName>
    <definedName name="_xlnm.Print_Area" localSheetId="2">'приложение 3 2015-2016'!$A$1:$E$56</definedName>
    <definedName name="_xlnm.Print_Area" localSheetId="4">'Приложение 6'!$A$1:$E$38</definedName>
    <definedName name="_xlnm.Print_Area" localSheetId="6">'Приложение -7'!$A:$E</definedName>
    <definedName name="_xlnm.Print_Area" localSheetId="11">'Приложение-11'!$A$1:$E$39</definedName>
    <definedName name="_xlnm.Print_Area" localSheetId="12">'приложение-12'!$A$1:$K$19</definedName>
    <definedName name="_xlnm.Print_Area" localSheetId="9">'Приложение-9'!$A:$F</definedName>
  </definedNames>
  <calcPr calcId="124519" calcMode="manual"/>
</workbook>
</file>

<file path=xl/calcChain.xml><?xml version="1.0" encoding="utf-8"?>
<calcChain xmlns="http://schemas.openxmlformats.org/spreadsheetml/2006/main">
  <c r="C48" i="34"/>
  <c r="H110" i="36" l="1"/>
  <c r="H111"/>
  <c r="H112"/>
  <c r="H113"/>
  <c r="G110"/>
  <c r="G111"/>
  <c r="G112"/>
  <c r="F116" i="17" l="1"/>
  <c r="F115" s="1"/>
  <c r="F34" i="35" l="1"/>
  <c r="E29" i="32" l="1"/>
  <c r="E26" l="1"/>
  <c r="E27"/>
  <c r="E30" l="1"/>
  <c r="G34" i="35" l="1"/>
  <c r="G35"/>
  <c r="E126" i="32" l="1"/>
  <c r="E125" s="1"/>
  <c r="E139" l="1"/>
  <c r="E138" s="1"/>
  <c r="E143" l="1"/>
  <c r="E22" l="1"/>
  <c r="E21" s="1"/>
  <c r="E151" s="1"/>
  <c r="E86" l="1"/>
  <c r="E121"/>
  <c r="A123"/>
  <c r="E102"/>
  <c r="E101"/>
  <c r="E66"/>
  <c r="E67"/>
  <c r="E69"/>
  <c r="E149" l="1"/>
  <c r="E148" s="1"/>
  <c r="E147" s="1"/>
  <c r="E131"/>
  <c r="E130" s="1"/>
  <c r="E114"/>
  <c r="E108"/>
  <c r="G100"/>
  <c r="F100"/>
  <c r="E99"/>
  <c r="E98" s="1"/>
  <c r="G96"/>
  <c r="F96"/>
  <c r="G95"/>
  <c r="F95"/>
  <c r="E95"/>
  <c r="E94" s="1"/>
  <c r="G87"/>
  <c r="F87"/>
  <c r="F70" s="1"/>
  <c r="G84"/>
  <c r="F84"/>
  <c r="E84"/>
  <c r="E83" s="1"/>
  <c r="E82" s="1"/>
  <c r="E81" s="1"/>
  <c r="G81"/>
  <c r="F81"/>
  <c r="E79"/>
  <c r="E78" s="1"/>
  <c r="G77"/>
  <c r="G62" s="1"/>
  <c r="F77"/>
  <c r="F62" s="1"/>
  <c r="E75"/>
  <c r="E74" s="1"/>
  <c r="F63"/>
  <c r="G60"/>
  <c r="F60"/>
  <c r="G57"/>
  <c r="G56" s="1"/>
  <c r="F57"/>
  <c r="F56"/>
  <c r="E53"/>
  <c r="E52" s="1"/>
  <c r="E51" s="1"/>
  <c r="E46" s="1"/>
  <c r="G52"/>
  <c r="F52"/>
  <c r="G48"/>
  <c r="F48"/>
  <c r="G46"/>
  <c r="F46"/>
  <c r="G43"/>
  <c r="F43"/>
  <c r="G39"/>
  <c r="F39"/>
  <c r="G35"/>
  <c r="F35"/>
  <c r="G32"/>
  <c r="F32"/>
  <c r="G30"/>
  <c r="F30"/>
  <c r="G28"/>
  <c r="F28"/>
  <c r="G24"/>
  <c r="F24"/>
  <c r="G23"/>
  <c r="F23"/>
  <c r="G19"/>
  <c r="F19"/>
  <c r="G15"/>
  <c r="F15"/>
  <c r="G13"/>
  <c r="G12" s="1"/>
  <c r="F13"/>
  <c r="E77" l="1"/>
  <c r="E92"/>
  <c r="E91" s="1"/>
  <c r="F12"/>
  <c r="F103"/>
  <c r="G103"/>
  <c r="A49" i="34" l="1"/>
  <c r="A48"/>
  <c r="B48"/>
  <c r="E35" i="33" l="1"/>
  <c r="D35"/>
  <c r="C35"/>
  <c r="E33"/>
  <c r="D33"/>
  <c r="C33"/>
  <c r="E30"/>
  <c r="D30"/>
  <c r="C30"/>
  <c r="C28"/>
  <c r="E26"/>
  <c r="D26"/>
  <c r="C26"/>
  <c r="E23"/>
  <c r="D23"/>
  <c r="C23"/>
  <c r="C20"/>
  <c r="E18"/>
  <c r="C18"/>
  <c r="E11"/>
  <c r="D11"/>
  <c r="C11"/>
  <c r="D37" l="1"/>
  <c r="E37"/>
  <c r="C37"/>
  <c r="G27" i="36"/>
  <c r="F212" i="17"/>
  <c r="E45" i="2"/>
  <c r="D45"/>
  <c r="D12"/>
  <c r="E12"/>
  <c r="H108" i="36"/>
  <c r="H107" s="1"/>
  <c r="G108"/>
  <c r="G106" s="1"/>
  <c r="F108"/>
  <c r="F107" s="1"/>
  <c r="F106"/>
  <c r="H77"/>
  <c r="H76" s="1"/>
  <c r="G77"/>
  <c r="G76" s="1"/>
  <c r="F77"/>
  <c r="F75" s="1"/>
  <c r="F113" i="17"/>
  <c r="F110" s="1"/>
  <c r="F109" s="1"/>
  <c r="F80"/>
  <c r="F38"/>
  <c r="E51" i="2"/>
  <c r="D51"/>
  <c r="C54" i="34"/>
  <c r="F105" i="36" l="1"/>
  <c r="H74"/>
  <c r="H75"/>
  <c r="H105"/>
  <c r="H104" s="1"/>
  <c r="G107"/>
  <c r="G105"/>
  <c r="G104" s="1"/>
  <c r="H106"/>
  <c r="F76"/>
  <c r="G74"/>
  <c r="F74"/>
  <c r="G75"/>
  <c r="F111" i="17"/>
  <c r="F112"/>
  <c r="F81"/>
  <c r="F79"/>
  <c r="C42" i="34"/>
  <c r="C41" s="1"/>
  <c r="E15" i="2"/>
  <c r="D15"/>
  <c r="C17" i="34"/>
  <c r="H234" i="36" l="1"/>
  <c r="H233" s="1"/>
  <c r="H232" s="1"/>
  <c r="H231" s="1"/>
  <c r="H230" s="1"/>
  <c r="H229" s="1"/>
  <c r="G233"/>
  <c r="G232" s="1"/>
  <c r="G231" s="1"/>
  <c r="G230" s="1"/>
  <c r="G229" s="1"/>
  <c r="F234"/>
  <c r="F233" s="1"/>
  <c r="F232" s="1"/>
  <c r="F231" s="1"/>
  <c r="F230" s="1"/>
  <c r="F229" s="1"/>
  <c r="H228"/>
  <c r="G228"/>
  <c r="F228"/>
  <c r="H225"/>
  <c r="G225"/>
  <c r="F225"/>
  <c r="H221"/>
  <c r="G221"/>
  <c r="F221"/>
  <c r="H218"/>
  <c r="F218"/>
  <c r="H214"/>
  <c r="H213" s="1"/>
  <c r="H212" s="1"/>
  <c r="G214"/>
  <c r="G213" s="1"/>
  <c r="G212" s="1"/>
  <c r="F214"/>
  <c r="F213" s="1"/>
  <c r="F212" s="1"/>
  <c r="H209"/>
  <c r="G209"/>
  <c r="F209"/>
  <c r="H207"/>
  <c r="G207"/>
  <c r="F207"/>
  <c r="G203"/>
  <c r="F203"/>
  <c r="H196"/>
  <c r="H195" s="1"/>
  <c r="H194" s="1"/>
  <c r="H193" s="1"/>
  <c r="G196"/>
  <c r="G195" s="1"/>
  <c r="G194" s="1"/>
  <c r="G193" s="1"/>
  <c r="F196"/>
  <c r="F195" s="1"/>
  <c r="F194" s="1"/>
  <c r="F193" s="1"/>
  <c r="H191"/>
  <c r="H190" s="1"/>
  <c r="H189" s="1"/>
  <c r="G191"/>
  <c r="G190" s="1"/>
  <c r="G189" s="1"/>
  <c r="F191"/>
  <c r="F190" s="1"/>
  <c r="F189" s="1"/>
  <c r="H187"/>
  <c r="H186" s="1"/>
  <c r="H185" s="1"/>
  <c r="G187"/>
  <c r="G186" s="1"/>
  <c r="G185" s="1"/>
  <c r="F187"/>
  <c r="F186" s="1"/>
  <c r="F185" s="1"/>
  <c r="H180"/>
  <c r="H179" s="1"/>
  <c r="H178" s="1"/>
  <c r="H177" s="1"/>
  <c r="H176" s="1"/>
  <c r="G180"/>
  <c r="G179" s="1"/>
  <c r="G178" s="1"/>
  <c r="G177" s="1"/>
  <c r="G176" s="1"/>
  <c r="F180"/>
  <c r="F179" s="1"/>
  <c r="F178" s="1"/>
  <c r="F177" s="1"/>
  <c r="F176" s="1"/>
  <c r="H174"/>
  <c r="H173" s="1"/>
  <c r="H172" s="1"/>
  <c r="H171" s="1"/>
  <c r="H170" s="1"/>
  <c r="G174"/>
  <c r="G173" s="1"/>
  <c r="G172" s="1"/>
  <c r="G171" s="1"/>
  <c r="G170" s="1"/>
  <c r="F174"/>
  <c r="F173" s="1"/>
  <c r="F172" s="1"/>
  <c r="F171" s="1"/>
  <c r="F170" s="1"/>
  <c r="H166"/>
  <c r="H165" s="1"/>
  <c r="H164" s="1"/>
  <c r="G166"/>
  <c r="G165" s="1"/>
  <c r="G164" s="1"/>
  <c r="F166"/>
  <c r="F165" s="1"/>
  <c r="F164" s="1"/>
  <c r="H162"/>
  <c r="H161" s="1"/>
  <c r="H160" s="1"/>
  <c r="G162"/>
  <c r="G161" s="1"/>
  <c r="G160" s="1"/>
  <c r="F162"/>
  <c r="F161" s="1"/>
  <c r="F160" s="1"/>
  <c r="H157"/>
  <c r="H156" s="1"/>
  <c r="H155" s="1"/>
  <c r="G157"/>
  <c r="G156" s="1"/>
  <c r="G155" s="1"/>
  <c r="F157"/>
  <c r="F156" s="1"/>
  <c r="F155" s="1"/>
  <c r="H153"/>
  <c r="H152" s="1"/>
  <c r="H151" s="1"/>
  <c r="G153"/>
  <c r="G152" s="1"/>
  <c r="G151" s="1"/>
  <c r="F153"/>
  <c r="F152" s="1"/>
  <c r="F151" s="1"/>
  <c r="H149"/>
  <c r="H148" s="1"/>
  <c r="H147" s="1"/>
  <c r="G149"/>
  <c r="G148" s="1"/>
  <c r="G147" s="1"/>
  <c r="F149"/>
  <c r="F148" s="1"/>
  <c r="F147" s="1"/>
  <c r="H145"/>
  <c r="H144" s="1"/>
  <c r="H143" s="1"/>
  <c r="G145"/>
  <c r="G144" s="1"/>
  <c r="G143" s="1"/>
  <c r="F145"/>
  <c r="F144" s="1"/>
  <c r="F143" s="1"/>
  <c r="H140"/>
  <c r="G140"/>
  <c r="F140"/>
  <c r="H138"/>
  <c r="G138"/>
  <c r="F138"/>
  <c r="H135"/>
  <c r="G135"/>
  <c r="F135"/>
  <c r="H132"/>
  <c r="H131" s="1"/>
  <c r="H130" s="1"/>
  <c r="G132"/>
  <c r="G131" s="1"/>
  <c r="G130" s="1"/>
  <c r="F132"/>
  <c r="F129" s="1"/>
  <c r="H127"/>
  <c r="H126" s="1"/>
  <c r="H125" s="1"/>
  <c r="G127"/>
  <c r="G126" s="1"/>
  <c r="G125" s="1"/>
  <c r="F127"/>
  <c r="F124" s="1"/>
  <c r="H119"/>
  <c r="H118" s="1"/>
  <c r="H117" s="1"/>
  <c r="G119"/>
  <c r="G116" s="1"/>
  <c r="G115" s="1"/>
  <c r="F119"/>
  <c r="F118" s="1"/>
  <c r="F117" s="1"/>
  <c r="H98"/>
  <c r="H97" s="1"/>
  <c r="G98"/>
  <c r="G95" s="1"/>
  <c r="F98"/>
  <c r="F95" s="1"/>
  <c r="H93"/>
  <c r="H92" s="1"/>
  <c r="G93"/>
  <c r="G92" s="1"/>
  <c r="F93"/>
  <c r="F92" s="1"/>
  <c r="H89"/>
  <c r="H88" s="1"/>
  <c r="G89"/>
  <c r="G88" s="1"/>
  <c r="F89"/>
  <c r="F87" s="1"/>
  <c r="H84"/>
  <c r="G83"/>
  <c r="F85"/>
  <c r="F84" s="1"/>
  <c r="H69"/>
  <c r="H68" s="1"/>
  <c r="G69"/>
  <c r="G68" s="1"/>
  <c r="F69"/>
  <c r="F68" s="1"/>
  <c r="H65"/>
  <c r="G65"/>
  <c r="F65"/>
  <c r="H62"/>
  <c r="G62"/>
  <c r="F62"/>
  <c r="H57"/>
  <c r="H56" s="1"/>
  <c r="G57"/>
  <c r="G56" s="1"/>
  <c r="F57"/>
  <c r="F54" s="1"/>
  <c r="F50"/>
  <c r="F46"/>
  <c r="H42"/>
  <c r="H39" s="1"/>
  <c r="G42"/>
  <c r="G39" s="1"/>
  <c r="F42"/>
  <c r="F39" s="1"/>
  <c r="H37"/>
  <c r="G37"/>
  <c r="F37"/>
  <c r="H36"/>
  <c r="G36"/>
  <c r="F36"/>
  <c r="F34"/>
  <c r="F32"/>
  <c r="H27"/>
  <c r="F27"/>
  <c r="F24"/>
  <c r="F20"/>
  <c r="H13"/>
  <c r="G13"/>
  <c r="F14"/>
  <c r="F13" s="1"/>
  <c r="H237" i="17"/>
  <c r="H236" s="1"/>
  <c r="H235" s="1"/>
  <c r="H234" s="1"/>
  <c r="H233" s="1"/>
  <c r="H232" s="1"/>
  <c r="G237"/>
  <c r="G236" s="1"/>
  <c r="G235" s="1"/>
  <c r="G234" s="1"/>
  <c r="G233" s="1"/>
  <c r="G232" s="1"/>
  <c r="H231"/>
  <c r="G231"/>
  <c r="H228"/>
  <c r="G228"/>
  <c r="H224"/>
  <c r="G224"/>
  <c r="H221"/>
  <c r="G221"/>
  <c r="H217"/>
  <c r="H216" s="1"/>
  <c r="H215" s="1"/>
  <c r="G217"/>
  <c r="G216" s="1"/>
  <c r="G215" s="1"/>
  <c r="H212"/>
  <c r="G212"/>
  <c r="H210"/>
  <c r="G210"/>
  <c r="H206"/>
  <c r="G206"/>
  <c r="H199"/>
  <c r="H198" s="1"/>
  <c r="H197" s="1"/>
  <c r="H196" s="1"/>
  <c r="G199"/>
  <c r="G198" s="1"/>
  <c r="G197" s="1"/>
  <c r="G196" s="1"/>
  <c r="H194"/>
  <c r="H193" s="1"/>
  <c r="H192" s="1"/>
  <c r="G194"/>
  <c r="G193" s="1"/>
  <c r="G192" s="1"/>
  <c r="H190"/>
  <c r="H189" s="1"/>
  <c r="H188" s="1"/>
  <c r="G190"/>
  <c r="G189" s="1"/>
  <c r="G188" s="1"/>
  <c r="H183"/>
  <c r="H182" s="1"/>
  <c r="H181" s="1"/>
  <c r="H180" s="1"/>
  <c r="H179" s="1"/>
  <c r="G183"/>
  <c r="G182" s="1"/>
  <c r="G181" s="1"/>
  <c r="G180" s="1"/>
  <c r="G179" s="1"/>
  <c r="H177"/>
  <c r="H176" s="1"/>
  <c r="H175" s="1"/>
  <c r="H174" s="1"/>
  <c r="H173" s="1"/>
  <c r="G177"/>
  <c r="G176" s="1"/>
  <c r="G175" s="1"/>
  <c r="G174" s="1"/>
  <c r="G173" s="1"/>
  <c r="H169"/>
  <c r="H168" s="1"/>
  <c r="H167" s="1"/>
  <c r="G169"/>
  <c r="G168" s="1"/>
  <c r="G167" s="1"/>
  <c r="H162"/>
  <c r="H161" s="1"/>
  <c r="H160" s="1"/>
  <c r="G162"/>
  <c r="G161" s="1"/>
  <c r="G160" s="1"/>
  <c r="H158"/>
  <c r="H157" s="1"/>
  <c r="H156" s="1"/>
  <c r="G158"/>
  <c r="G157" s="1"/>
  <c r="G156" s="1"/>
  <c r="H154"/>
  <c r="H153" s="1"/>
  <c r="H152" s="1"/>
  <c r="G154"/>
  <c r="G153" s="1"/>
  <c r="G152" s="1"/>
  <c r="H150"/>
  <c r="H149" s="1"/>
  <c r="H148" s="1"/>
  <c r="G150"/>
  <c r="G149" s="1"/>
  <c r="G148" s="1"/>
  <c r="H145"/>
  <c r="G145"/>
  <c r="H143"/>
  <c r="G143"/>
  <c r="H140"/>
  <c r="G140"/>
  <c r="H137"/>
  <c r="H136" s="1"/>
  <c r="H135" s="1"/>
  <c r="G137"/>
  <c r="G136" s="1"/>
  <c r="G135" s="1"/>
  <c r="H132"/>
  <c r="H131" s="1"/>
  <c r="H130" s="1"/>
  <c r="G132"/>
  <c r="G131" s="1"/>
  <c r="G130" s="1"/>
  <c r="H124"/>
  <c r="H121" s="1"/>
  <c r="H120" s="1"/>
  <c r="H108" s="1"/>
  <c r="G124"/>
  <c r="G123" s="1"/>
  <c r="G122" s="1"/>
  <c r="H103"/>
  <c r="H102" s="1"/>
  <c r="G103"/>
  <c r="G102" s="1"/>
  <c r="H98"/>
  <c r="H97" s="1"/>
  <c r="G98"/>
  <c r="G97" s="1"/>
  <c r="H94"/>
  <c r="H93" s="1"/>
  <c r="G94"/>
  <c r="G93" s="1"/>
  <c r="H90"/>
  <c r="H89" s="1"/>
  <c r="G90"/>
  <c r="G89" s="1"/>
  <c r="H74"/>
  <c r="H73" s="1"/>
  <c r="G74"/>
  <c r="G73" s="1"/>
  <c r="H70"/>
  <c r="G70"/>
  <c r="H67"/>
  <c r="G67"/>
  <c r="H62"/>
  <c r="H61" s="1"/>
  <c r="G62"/>
  <c r="G61" s="1"/>
  <c r="H55"/>
  <c r="G55"/>
  <c r="H51"/>
  <c r="G51"/>
  <c r="H47"/>
  <c r="H44" s="1"/>
  <c r="G47"/>
  <c r="G44" s="1"/>
  <c r="H42"/>
  <c r="G42"/>
  <c r="H41"/>
  <c r="G41"/>
  <c r="H36"/>
  <c r="G36"/>
  <c r="H34"/>
  <c r="G34"/>
  <c r="H29"/>
  <c r="G29"/>
  <c r="H26"/>
  <c r="G26"/>
  <c r="H21"/>
  <c r="G21"/>
  <c r="H15"/>
  <c r="H13" s="1"/>
  <c r="G15"/>
  <c r="G14" s="1"/>
  <c r="F199"/>
  <c r="F198" s="1"/>
  <c r="F197" s="1"/>
  <c r="F196" s="1"/>
  <c r="F183"/>
  <c r="F182" s="1"/>
  <c r="F181" s="1"/>
  <c r="F180" s="1"/>
  <c r="F179" s="1"/>
  <c r="F176"/>
  <c r="F175" s="1"/>
  <c r="F174" s="1"/>
  <c r="F173" s="1"/>
  <c r="F162"/>
  <c r="F161" s="1"/>
  <c r="F160" s="1"/>
  <c r="F158"/>
  <c r="F157" s="1"/>
  <c r="F156" s="1"/>
  <c r="F154"/>
  <c r="F153" s="1"/>
  <c r="F152" s="1"/>
  <c r="F149"/>
  <c r="F148" s="1"/>
  <c r="F98"/>
  <c r="F97" s="1"/>
  <c r="F67"/>
  <c r="F44"/>
  <c r="F42"/>
  <c r="F20"/>
  <c r="F231"/>
  <c r="F228"/>
  <c r="F216"/>
  <c r="F215" s="1"/>
  <c r="F194"/>
  <c r="F193" s="1"/>
  <c r="F192" s="1"/>
  <c r="F190"/>
  <c r="F189" s="1"/>
  <c r="F188" s="1"/>
  <c r="F145"/>
  <c r="F143"/>
  <c r="F140"/>
  <c r="F137"/>
  <c r="F136" s="1"/>
  <c r="F135" s="1"/>
  <c r="F132"/>
  <c r="F131" s="1"/>
  <c r="F130" s="1"/>
  <c r="F124"/>
  <c r="F121" s="1"/>
  <c r="F120" s="1"/>
  <c r="F108" s="1"/>
  <c r="F107" s="1"/>
  <c r="F103"/>
  <c r="F102" s="1"/>
  <c r="F94"/>
  <c r="F93" s="1"/>
  <c r="F88"/>
  <c r="F72"/>
  <c r="F70"/>
  <c r="F62"/>
  <c r="F60" s="1"/>
  <c r="F41"/>
  <c r="F14"/>
  <c r="G103" i="35"/>
  <c r="G102" s="1"/>
  <c r="F103"/>
  <c r="F102" s="1"/>
  <c r="G93"/>
  <c r="G92" s="1"/>
  <c r="F93"/>
  <c r="F92" s="1"/>
  <c r="G83"/>
  <c r="G82" s="1"/>
  <c r="F83"/>
  <c r="F82" s="1"/>
  <c r="G210"/>
  <c r="G209" s="1"/>
  <c r="G208" s="1"/>
  <c r="G203"/>
  <c r="G202" s="1"/>
  <c r="G198"/>
  <c r="G197" s="1"/>
  <c r="G196" s="1"/>
  <c r="G195" s="1"/>
  <c r="G192"/>
  <c r="G191" s="1"/>
  <c r="G190" s="1"/>
  <c r="G188"/>
  <c r="G187" s="1"/>
  <c r="G186" s="1"/>
  <c r="G184"/>
  <c r="G182" s="1"/>
  <c r="G180"/>
  <c r="G179" s="1"/>
  <c r="G177"/>
  <c r="G176" s="1"/>
  <c r="G173"/>
  <c r="G172" s="1"/>
  <c r="G170"/>
  <c r="G169" s="1"/>
  <c r="G166"/>
  <c r="G165" s="1"/>
  <c r="G163"/>
  <c r="G161"/>
  <c r="G158"/>
  <c r="G157" s="1"/>
  <c r="G154"/>
  <c r="G153" s="1"/>
  <c r="G151"/>
  <c r="G150" s="1"/>
  <c r="G146"/>
  <c r="G145" s="1"/>
  <c r="G143"/>
  <c r="G142" s="1"/>
  <c r="G140"/>
  <c r="G139" s="1"/>
  <c r="G135"/>
  <c r="G134" s="1"/>
  <c r="G132"/>
  <c r="G131" s="1"/>
  <c r="G128"/>
  <c r="G127" s="1"/>
  <c r="G124"/>
  <c r="G122" s="1"/>
  <c r="G119"/>
  <c r="G118" s="1"/>
  <c r="G117" s="1"/>
  <c r="G116" s="1"/>
  <c r="G114"/>
  <c r="G112" s="1"/>
  <c r="G110"/>
  <c r="G108" s="1"/>
  <c r="G106"/>
  <c r="G105" s="1"/>
  <c r="G100"/>
  <c r="G99" s="1"/>
  <c r="G96"/>
  <c r="G95" s="1"/>
  <c r="G90"/>
  <c r="G89" s="1"/>
  <c r="G86"/>
  <c r="G85" s="1"/>
  <c r="G78"/>
  <c r="G76" s="1"/>
  <c r="G74"/>
  <c r="G73" s="1"/>
  <c r="G72" s="1"/>
  <c r="G66" s="1"/>
  <c r="G70"/>
  <c r="G69" s="1"/>
  <c r="G68" s="1"/>
  <c r="G64"/>
  <c r="G63" s="1"/>
  <c r="G61"/>
  <c r="G60" s="1"/>
  <c r="G59" s="1"/>
  <c r="G57"/>
  <c r="G56" s="1"/>
  <c r="G55" s="1"/>
  <c r="G52"/>
  <c r="G51" s="1"/>
  <c r="G50" s="1"/>
  <c r="G48"/>
  <c r="G47" s="1"/>
  <c r="G46" s="1"/>
  <c r="G44"/>
  <c r="G43" s="1"/>
  <c r="G42" s="1"/>
  <c r="G40"/>
  <c r="G32"/>
  <c r="G31" s="1"/>
  <c r="G27"/>
  <c r="G25"/>
  <c r="F210"/>
  <c r="F209" s="1"/>
  <c r="F208" s="1"/>
  <c r="F203"/>
  <c r="F202" s="1"/>
  <c r="F198"/>
  <c r="F197" s="1"/>
  <c r="F196" s="1"/>
  <c r="F195" s="1"/>
  <c r="F192"/>
  <c r="F191" s="1"/>
  <c r="F190" s="1"/>
  <c r="F188"/>
  <c r="F187" s="1"/>
  <c r="F186" s="1"/>
  <c r="F184"/>
  <c r="F182" s="1"/>
  <c r="F180"/>
  <c r="F179" s="1"/>
  <c r="F177"/>
  <c r="F176" s="1"/>
  <c r="F173"/>
  <c r="F172" s="1"/>
  <c r="F170"/>
  <c r="F169" s="1"/>
  <c r="F166"/>
  <c r="F165" s="1"/>
  <c r="F163"/>
  <c r="F161"/>
  <c r="F158"/>
  <c r="F157" s="1"/>
  <c r="F154"/>
  <c r="F153" s="1"/>
  <c r="F151"/>
  <c r="F150" s="1"/>
  <c r="F146"/>
  <c r="F145" s="1"/>
  <c r="F143"/>
  <c r="F142" s="1"/>
  <c r="F140"/>
  <c r="F139" s="1"/>
  <c r="F135"/>
  <c r="F134" s="1"/>
  <c r="F132"/>
  <c r="F131" s="1"/>
  <c r="F128"/>
  <c r="F127" s="1"/>
  <c r="F124"/>
  <c r="F122" s="1"/>
  <c r="F119"/>
  <c r="F118" s="1"/>
  <c r="F117" s="1"/>
  <c r="F116" s="1"/>
  <c r="F114"/>
  <c r="F112" s="1"/>
  <c r="F110"/>
  <c r="F109" s="1"/>
  <c r="F106"/>
  <c r="F105" s="1"/>
  <c r="F100"/>
  <c r="F99" s="1"/>
  <c r="F96"/>
  <c r="F95" s="1"/>
  <c r="F90"/>
  <c r="F89" s="1"/>
  <c r="F86"/>
  <c r="F85" s="1"/>
  <c r="F78"/>
  <c r="F77" s="1"/>
  <c r="F74"/>
  <c r="F73" s="1"/>
  <c r="F72" s="1"/>
  <c r="F66" s="1"/>
  <c r="F70"/>
  <c r="F69" s="1"/>
  <c r="F68" s="1"/>
  <c r="F64"/>
  <c r="F63" s="1"/>
  <c r="F61"/>
  <c r="F60" s="1"/>
  <c r="F59" s="1"/>
  <c r="F57"/>
  <c r="F56" s="1"/>
  <c r="F55" s="1"/>
  <c r="F52"/>
  <c r="F51" s="1"/>
  <c r="F50" s="1"/>
  <c r="F48"/>
  <c r="F47" s="1"/>
  <c r="F46" s="1"/>
  <c r="F44"/>
  <c r="F43" s="1"/>
  <c r="F42" s="1"/>
  <c r="F40"/>
  <c r="F32"/>
  <c r="F31" s="1"/>
  <c r="F27"/>
  <c r="F25"/>
  <c r="E210"/>
  <c r="E209" s="1"/>
  <c r="E208" s="1"/>
  <c r="E206"/>
  <c r="E205" s="1"/>
  <c r="E203"/>
  <c r="E202" s="1"/>
  <c r="E198"/>
  <c r="E197" s="1"/>
  <c r="E196" s="1"/>
  <c r="E195" s="1"/>
  <c r="E192"/>
  <c r="E191" s="1"/>
  <c r="E190" s="1"/>
  <c r="E188"/>
  <c r="E187" s="1"/>
  <c r="E186" s="1"/>
  <c r="E184"/>
  <c r="E182" s="1"/>
  <c r="E180"/>
  <c r="E179" s="1"/>
  <c r="E177"/>
  <c r="E176" s="1"/>
  <c r="E173"/>
  <c r="E172" s="1"/>
  <c r="E170"/>
  <c r="E169" s="1"/>
  <c r="E166"/>
  <c r="E165" s="1"/>
  <c r="E163"/>
  <c r="E161"/>
  <c r="E158"/>
  <c r="E157" s="1"/>
  <c r="E154"/>
  <c r="E153" s="1"/>
  <c r="E151"/>
  <c r="E150" s="1"/>
  <c r="E146"/>
  <c r="E145" s="1"/>
  <c r="E143"/>
  <c r="E142" s="1"/>
  <c r="E140"/>
  <c r="E139" s="1"/>
  <c r="E135"/>
  <c r="E134" s="1"/>
  <c r="E132"/>
  <c r="E131" s="1"/>
  <c r="E128"/>
  <c r="E127" s="1"/>
  <c r="E124"/>
  <c r="E123" s="1"/>
  <c r="E119"/>
  <c r="E118" s="1"/>
  <c r="E117" s="1"/>
  <c r="E116" s="1"/>
  <c r="E114"/>
  <c r="E113" s="1"/>
  <c r="E110"/>
  <c r="E108" s="1"/>
  <c r="E106"/>
  <c r="E105" s="1"/>
  <c r="E103"/>
  <c r="E102" s="1"/>
  <c r="E100"/>
  <c r="E98" s="1"/>
  <c r="E96"/>
  <c r="E95" s="1"/>
  <c r="E93"/>
  <c r="E92" s="1"/>
  <c r="E90"/>
  <c r="E88" s="1"/>
  <c r="E86"/>
  <c r="E85" s="1"/>
  <c r="E83"/>
  <c r="E82" s="1"/>
  <c r="E78"/>
  <c r="E76" s="1"/>
  <c r="E74"/>
  <c r="E73" s="1"/>
  <c r="E72" s="1"/>
  <c r="E67" s="1"/>
  <c r="E66" s="1"/>
  <c r="E70"/>
  <c r="E69" s="1"/>
  <c r="E68" s="1"/>
  <c r="E64"/>
  <c r="E63" s="1"/>
  <c r="E61"/>
  <c r="E60" s="1"/>
  <c r="E59" s="1"/>
  <c r="E57"/>
  <c r="E56" s="1"/>
  <c r="E55" s="1"/>
  <c r="E52"/>
  <c r="E51" s="1"/>
  <c r="E50" s="1"/>
  <c r="E48"/>
  <c r="E47" s="1"/>
  <c r="E46" s="1"/>
  <c r="E44"/>
  <c r="E43" s="1"/>
  <c r="E42" s="1"/>
  <c r="E40"/>
  <c r="E38"/>
  <c r="E35"/>
  <c r="E34" s="1"/>
  <c r="E32"/>
  <c r="E31" s="1"/>
  <c r="E27"/>
  <c r="E25"/>
  <c r="E19"/>
  <c r="E18" s="1"/>
  <c r="E17" s="1"/>
  <c r="E16" s="1"/>
  <c r="E15" s="1"/>
  <c r="F30" l="1"/>
  <c r="G205" i="17"/>
  <c r="G204" s="1"/>
  <c r="G220"/>
  <c r="G219" s="1"/>
  <c r="G226"/>
  <c r="E77" i="35"/>
  <c r="H205" i="17"/>
  <c r="H204" s="1"/>
  <c r="H220"/>
  <c r="H219" s="1"/>
  <c r="E24" i="35"/>
  <c r="E23" s="1"/>
  <c r="E22" s="1"/>
  <c r="E21" s="1"/>
  <c r="E14" s="1"/>
  <c r="E37"/>
  <c r="H123" i="17"/>
  <c r="H122" s="1"/>
  <c r="H139"/>
  <c r="G96"/>
  <c r="H87" i="36"/>
  <c r="G12"/>
  <c r="F45"/>
  <c r="F44" s="1"/>
  <c r="H169"/>
  <c r="H217"/>
  <c r="H216" s="1"/>
  <c r="G160" i="35"/>
  <c r="G156" s="1"/>
  <c r="F160"/>
  <c r="G30"/>
  <c r="F24"/>
  <c r="F23" s="1"/>
  <c r="F22" s="1"/>
  <c r="F21" s="1"/>
  <c r="F14" s="1"/>
  <c r="G33" i="17"/>
  <c r="G92"/>
  <c r="H166"/>
  <c r="H20"/>
  <c r="H50"/>
  <c r="H49" s="1"/>
  <c r="G166"/>
  <c r="G172"/>
  <c r="G50"/>
  <c r="G49" s="1"/>
  <c r="H60"/>
  <c r="G139"/>
  <c r="H88"/>
  <c r="H92"/>
  <c r="G121"/>
  <c r="G120" s="1"/>
  <c r="G108" s="1"/>
  <c r="G107" s="1"/>
  <c r="G13"/>
  <c r="G101"/>
  <c r="H172"/>
  <c r="G20"/>
  <c r="H66"/>
  <c r="F205"/>
  <c r="F204" s="1"/>
  <c r="F220"/>
  <c r="F219" s="1"/>
  <c r="H33"/>
  <c r="H72"/>
  <c r="F50"/>
  <c r="F49" s="1"/>
  <c r="F33"/>
  <c r="H138"/>
  <c r="H187"/>
  <c r="H186" s="1"/>
  <c r="H185" s="1"/>
  <c r="F83" i="36"/>
  <c r="E89" i="35"/>
  <c r="E112"/>
  <c r="E122"/>
  <c r="G77"/>
  <c r="H14" i="17"/>
  <c r="G60"/>
  <c r="G66"/>
  <c r="G72"/>
  <c r="G88"/>
  <c r="G87" s="1"/>
  <c r="G86" s="1"/>
  <c r="G85" s="1"/>
  <c r="G138"/>
  <c r="G187"/>
  <c r="G186" s="1"/>
  <c r="G185" s="1"/>
  <c r="G55" i="36"/>
  <c r="G96"/>
  <c r="F116"/>
  <c r="F115" s="1"/>
  <c r="F202"/>
  <c r="F201" s="1"/>
  <c r="F201" i="35"/>
  <c r="F200" s="1"/>
  <c r="F194" s="1"/>
  <c r="F76"/>
  <c r="H19" i="17"/>
  <c r="H12" s="1"/>
  <c r="G19"/>
  <c r="G12" s="1"/>
  <c r="H96"/>
  <c r="H101"/>
  <c r="H226"/>
  <c r="F31" i="36"/>
  <c r="G19"/>
  <c r="G24" i="35"/>
  <c r="G23" s="1"/>
  <c r="G22" s="1"/>
  <c r="G21" s="1"/>
  <c r="G14" s="1"/>
  <c r="H133" i="36"/>
  <c r="G184"/>
  <c r="G183" s="1"/>
  <c r="G182" s="1"/>
  <c r="G124"/>
  <c r="F61"/>
  <c r="G61"/>
  <c r="H116"/>
  <c r="H115" s="1"/>
  <c r="H96"/>
  <c r="H67"/>
  <c r="G67"/>
  <c r="G60" s="1"/>
  <c r="G59" s="1"/>
  <c r="F12"/>
  <c r="F82"/>
  <c r="F81" s="1"/>
  <c r="F80" s="1"/>
  <c r="G97"/>
  <c r="G134"/>
  <c r="F184"/>
  <c r="F183" s="1"/>
  <c r="F182" s="1"/>
  <c r="F19"/>
  <c r="H31"/>
  <c r="G129"/>
  <c r="H91"/>
  <c r="H134"/>
  <c r="F133"/>
  <c r="F159"/>
  <c r="G202"/>
  <c r="G201" s="1"/>
  <c r="F217"/>
  <c r="F216" s="1"/>
  <c r="H223"/>
  <c r="F168" i="35"/>
  <c r="F126"/>
  <c r="F121" s="1"/>
  <c r="G130"/>
  <c r="G168"/>
  <c r="E126"/>
  <c r="E149"/>
  <c r="E160"/>
  <c r="E156" s="1"/>
  <c r="E201"/>
  <c r="E200" s="1"/>
  <c r="E194" s="1"/>
  <c r="H18" i="36"/>
  <c r="G91"/>
  <c r="H202"/>
  <c r="H201" s="1"/>
  <c r="G45"/>
  <c r="G44" s="1"/>
  <c r="H45"/>
  <c r="H44" s="1"/>
  <c r="G54"/>
  <c r="G53" s="1"/>
  <c r="H61"/>
  <c r="F88"/>
  <c r="F223"/>
  <c r="G223"/>
  <c r="H55"/>
  <c r="G159"/>
  <c r="F18"/>
  <c r="G31"/>
  <c r="G84"/>
  <c r="F134"/>
  <c r="G169"/>
  <c r="G217"/>
  <c r="G216" s="1"/>
  <c r="F53"/>
  <c r="G133"/>
  <c r="H159"/>
  <c r="F169"/>
  <c r="H184"/>
  <c r="H183" s="1"/>
  <c r="H182" s="1"/>
  <c r="H102"/>
  <c r="H101"/>
  <c r="H100"/>
  <c r="G101"/>
  <c r="G100"/>
  <c r="G102"/>
  <c r="H12"/>
  <c r="G18"/>
  <c r="H19"/>
  <c r="F55"/>
  <c r="F67"/>
  <c r="H83"/>
  <c r="G87"/>
  <c r="F91"/>
  <c r="F96"/>
  <c r="H54"/>
  <c r="H53" s="1"/>
  <c r="F56"/>
  <c r="H95"/>
  <c r="F97"/>
  <c r="G118"/>
  <c r="G117" s="1"/>
  <c r="H124"/>
  <c r="F126"/>
  <c r="F125" s="1"/>
  <c r="H129"/>
  <c r="F131"/>
  <c r="F130" s="1"/>
  <c r="H107" i="17"/>
  <c r="H105"/>
  <c r="H106"/>
  <c r="H203"/>
  <c r="H202" s="1"/>
  <c r="H201" s="1"/>
  <c r="G203"/>
  <c r="G202" s="1"/>
  <c r="G201" s="1"/>
  <c r="G59"/>
  <c r="G100"/>
  <c r="G129"/>
  <c r="G134"/>
  <c r="H59"/>
  <c r="H100"/>
  <c r="H129"/>
  <c r="H134"/>
  <c r="F138"/>
  <c r="F128" s="1"/>
  <c r="F92"/>
  <c r="F87" s="1"/>
  <c r="F86" s="1"/>
  <c r="F85" s="1"/>
  <c r="F226"/>
  <c r="F172"/>
  <c r="F139"/>
  <c r="F187"/>
  <c r="F186" s="1"/>
  <c r="F185" s="1"/>
  <c r="F134"/>
  <c r="F129"/>
  <c r="F123"/>
  <c r="F122" s="1"/>
  <c r="F100"/>
  <c r="F106"/>
  <c r="F105"/>
  <c r="F101"/>
  <c r="F96"/>
  <c r="F73"/>
  <c r="F66"/>
  <c r="F65" s="1"/>
  <c r="F64" s="1"/>
  <c r="F59"/>
  <c r="F58" s="1"/>
  <c r="F19"/>
  <c r="F13"/>
  <c r="F168"/>
  <c r="F167" s="1"/>
  <c r="F166" s="1"/>
  <c r="F165" s="1"/>
  <c r="F164" s="1"/>
  <c r="F236"/>
  <c r="F235" s="1"/>
  <c r="F234" s="1"/>
  <c r="F233" s="1"/>
  <c r="F232" s="1"/>
  <c r="F61"/>
  <c r="F89"/>
  <c r="F183" i="35"/>
  <c r="G183"/>
  <c r="E175"/>
  <c r="F130"/>
  <c r="E130"/>
  <c r="F123"/>
  <c r="E109"/>
  <c r="F113"/>
  <c r="E81"/>
  <c r="E80" s="1"/>
  <c r="F98"/>
  <c r="G98"/>
  <c r="E99"/>
  <c r="F81"/>
  <c r="F80" s="1"/>
  <c r="G88"/>
  <c r="F88"/>
  <c r="G175"/>
  <c r="G201"/>
  <c r="G200" s="1"/>
  <c r="G194" s="1"/>
  <c r="G126"/>
  <c r="G121" s="1"/>
  <c r="G54"/>
  <c r="G81"/>
  <c r="G80" s="1"/>
  <c r="G149"/>
  <c r="G109"/>
  <c r="G113"/>
  <c r="G123"/>
  <c r="F149"/>
  <c r="F175"/>
  <c r="F54"/>
  <c r="F156"/>
  <c r="F108"/>
  <c r="E30"/>
  <c r="E54"/>
  <c r="E168"/>
  <c r="E183"/>
  <c r="G171" i="17" l="1"/>
  <c r="G65"/>
  <c r="G64" s="1"/>
  <c r="H128"/>
  <c r="H127" s="1"/>
  <c r="H126" s="1"/>
  <c r="G200" i="36"/>
  <c r="G199" s="1"/>
  <c r="G198" s="1"/>
  <c r="F103"/>
  <c r="F113"/>
  <c r="F112" s="1"/>
  <c r="F111" s="1"/>
  <c r="F110" s="1"/>
  <c r="H200"/>
  <c r="H199" s="1"/>
  <c r="H198" s="1"/>
  <c r="H60"/>
  <c r="H59" s="1"/>
  <c r="H52" s="1"/>
  <c r="H171" i="17"/>
  <c r="F203"/>
  <c r="F202" s="1"/>
  <c r="F201" s="1"/>
  <c r="G128"/>
  <c r="G127" s="1"/>
  <c r="G126" s="1"/>
  <c r="H168" i="36"/>
  <c r="G82"/>
  <c r="G81" s="1"/>
  <c r="F79"/>
  <c r="F71" s="1"/>
  <c r="F168"/>
  <c r="H123"/>
  <c r="F11"/>
  <c r="F200"/>
  <c r="F199" s="1"/>
  <c r="F198" s="1"/>
  <c r="F84" i="17"/>
  <c r="F76" s="1"/>
  <c r="F12"/>
  <c r="G105"/>
  <c r="G106"/>
  <c r="G84"/>
  <c r="F127"/>
  <c r="H87"/>
  <c r="H86" s="1"/>
  <c r="H85" s="1"/>
  <c r="H84" s="1"/>
  <c r="H65"/>
  <c r="H64" s="1"/>
  <c r="G11" i="36"/>
  <c r="F73"/>
  <c r="G123"/>
  <c r="G122" s="1"/>
  <c r="H58" i="17"/>
  <c r="F123" i="36"/>
  <c r="F122" s="1"/>
  <c r="F121" s="1"/>
  <c r="H82"/>
  <c r="H81" s="1"/>
  <c r="H80" s="1"/>
  <c r="G168"/>
  <c r="F60"/>
  <c r="F59" s="1"/>
  <c r="G52"/>
  <c r="E148" i="35"/>
  <c r="F148"/>
  <c r="F29" s="1"/>
  <c r="F212" s="1"/>
  <c r="G148"/>
  <c r="E121"/>
  <c r="H11" i="36"/>
  <c r="F52"/>
  <c r="G58" i="17"/>
  <c r="G57" s="1"/>
  <c r="F171"/>
  <c r="F57"/>
  <c r="H122" i="36" l="1"/>
  <c r="H121" s="1"/>
  <c r="G239" i="17"/>
  <c r="F236" i="36"/>
  <c r="F10"/>
  <c r="E29" i="35"/>
  <c r="E212" s="1"/>
  <c r="F100" i="36"/>
  <c r="F101"/>
  <c r="F102"/>
  <c r="G80"/>
  <c r="G79" s="1"/>
  <c r="G10" s="1"/>
  <c r="H57" i="17"/>
  <c r="H239" s="1"/>
  <c r="H79" i="36"/>
  <c r="H71" s="1"/>
  <c r="G121"/>
  <c r="F72"/>
  <c r="F126" i="17"/>
  <c r="F11" s="1"/>
  <c r="F77"/>
  <c r="F78"/>
  <c r="G76"/>
  <c r="G11" s="1"/>
  <c r="G77"/>
  <c r="G78"/>
  <c r="H77"/>
  <c r="H76"/>
  <c r="H11" s="1"/>
  <c r="H78"/>
  <c r="G29" i="35"/>
  <c r="G212" s="1"/>
  <c r="F239" i="17" l="1"/>
  <c r="H10" i="36"/>
  <c r="G71"/>
  <c r="G72"/>
  <c r="G236"/>
  <c r="H236"/>
  <c r="H72"/>
  <c r="E33" i="3" l="1"/>
  <c r="D33"/>
  <c r="E31"/>
  <c r="D31"/>
  <c r="E28"/>
  <c r="D28"/>
  <c r="E26"/>
  <c r="D26"/>
  <c r="E23"/>
  <c r="D23"/>
  <c r="E20"/>
  <c r="D20"/>
  <c r="E18"/>
  <c r="D18"/>
  <c r="E11"/>
  <c r="D11"/>
  <c r="C33"/>
  <c r="C31"/>
  <c r="C28"/>
  <c r="C26"/>
  <c r="C23"/>
  <c r="C20"/>
  <c r="C18"/>
  <c r="C11"/>
  <c r="C35" l="1"/>
  <c r="D35"/>
  <c r="E35"/>
  <c r="E25" i="2" l="1"/>
  <c r="E24" s="1"/>
  <c r="E11"/>
  <c r="C48"/>
  <c r="C47" s="1"/>
  <c r="E56"/>
  <c r="E55" s="1"/>
  <c r="D56"/>
  <c r="D55" s="1"/>
  <c r="C55"/>
  <c r="C59" i="34"/>
  <c r="C58" s="1"/>
  <c r="E58"/>
  <c r="D58"/>
  <c r="E14" i="2"/>
  <c r="E20"/>
  <c r="E29"/>
  <c r="D29"/>
  <c r="E33"/>
  <c r="E32" s="1"/>
  <c r="E31" s="1"/>
  <c r="E48"/>
  <c r="E47" s="1"/>
  <c r="E53"/>
  <c r="E50" s="1"/>
  <c r="D48"/>
  <c r="D47" s="1"/>
  <c r="D50"/>
  <c r="D12" i="34"/>
  <c r="D11" s="1"/>
  <c r="E12"/>
  <c r="E11" s="1"/>
  <c r="C14"/>
  <c r="C12" s="1"/>
  <c r="C11" s="1"/>
  <c r="D16"/>
  <c r="C16"/>
  <c r="E17"/>
  <c r="E16" s="1"/>
  <c r="E22"/>
  <c r="C27"/>
  <c r="C26" s="1"/>
  <c r="D27"/>
  <c r="D26" s="1"/>
  <c r="E27"/>
  <c r="E26" s="1"/>
  <c r="D30"/>
  <c r="E30"/>
  <c r="C31"/>
  <c r="C34"/>
  <c r="C33" s="1"/>
  <c r="D34"/>
  <c r="D33" s="1"/>
  <c r="E34"/>
  <c r="E33" s="1"/>
  <c r="C46"/>
  <c r="D50"/>
  <c r="E50"/>
  <c r="C50"/>
  <c r="C56"/>
  <c r="C53" s="1"/>
  <c r="D56"/>
  <c r="D53" s="1"/>
  <c r="D45" s="1"/>
  <c r="D44" s="1"/>
  <c r="E56"/>
  <c r="E53" s="1"/>
  <c r="E45" s="1"/>
  <c r="E44" s="1"/>
  <c r="D14" i="2"/>
  <c r="D25" i="34" l="1"/>
  <c r="D10" s="1"/>
  <c r="D61" s="1"/>
  <c r="E25"/>
  <c r="E10" s="1"/>
  <c r="E61" s="1"/>
  <c r="E44" i="2"/>
  <c r="E43" s="1"/>
  <c r="C45" i="34"/>
  <c r="C44" s="1"/>
  <c r="E28" i="2"/>
  <c r="E23" s="1"/>
  <c r="E10" s="1"/>
  <c r="C30" i="34"/>
  <c r="C25" s="1"/>
  <c r="D11" i="2"/>
  <c r="D25"/>
  <c r="D33"/>
  <c r="D32" s="1"/>
  <c r="D31" s="1"/>
  <c r="C33"/>
  <c r="C32" s="1"/>
  <c r="C31" s="1"/>
  <c r="C29"/>
  <c r="C25"/>
  <c r="C12"/>
  <c r="C11" s="1"/>
  <c r="E58" l="1"/>
  <c r="C61" i="34"/>
  <c r="C28" i="2" l="1"/>
  <c r="D26" i="22"/>
  <c r="D25" s="1"/>
  <c r="D24" s="1"/>
  <c r="E26"/>
  <c r="E25" s="1"/>
  <c r="E24" s="1"/>
  <c r="C26"/>
  <c r="C25" s="1"/>
  <c r="C24" s="1"/>
  <c r="E30"/>
  <c r="E29" s="1"/>
  <c r="E28" s="1"/>
  <c r="D30"/>
  <c r="D29" s="1"/>
  <c r="D28" s="1"/>
  <c r="C30"/>
  <c r="C29" s="1"/>
  <c r="C28" s="1"/>
  <c r="E23" l="1"/>
  <c r="E11" s="1"/>
  <c r="D23"/>
  <c r="D11" s="1"/>
  <c r="C23"/>
  <c r="C11" s="1"/>
  <c r="E19" i="24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G53" s="1"/>
  <c r="F54"/>
  <c r="G50"/>
  <c r="F50"/>
  <c r="G46"/>
  <c r="F46"/>
  <c r="G44"/>
  <c r="G43" s="1"/>
  <c r="F44"/>
  <c r="G49" l="1"/>
  <c r="F49" s="1"/>
  <c r="G48" s="1"/>
  <c r="F48" s="1"/>
  <c r="F53"/>
  <c r="G52" s="1"/>
  <c r="F52" s="1"/>
  <c r="G73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F85" i="15"/>
  <c r="E85"/>
  <c r="F82"/>
  <c r="F81" s="1"/>
  <c r="E82"/>
  <c r="E81" s="1"/>
  <c r="F79"/>
  <c r="E79"/>
  <c r="F76"/>
  <c r="E76"/>
  <c r="F73"/>
  <c r="E73"/>
  <c r="F70"/>
  <c r="E70"/>
  <c r="F67"/>
  <c r="E67"/>
  <c r="F65"/>
  <c r="F64" s="1"/>
  <c r="E65"/>
  <c r="F62"/>
  <c r="E62"/>
  <c r="F61" s="1"/>
  <c r="E61" s="1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2"/>
  <c r="F39"/>
  <c r="E39"/>
  <c r="F36"/>
  <c r="E36"/>
  <c r="F33"/>
  <c r="E33"/>
  <c r="F31"/>
  <c r="E31"/>
  <c r="F29"/>
  <c r="E29"/>
  <c r="F26"/>
  <c r="F25" s="1"/>
  <c r="E26"/>
  <c r="F22"/>
  <c r="E22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D12"/>
  <c r="C12"/>
  <c r="E25" i="15" l="1"/>
  <c r="E64"/>
  <c r="E41"/>
  <c r="F69"/>
  <c r="E69" s="1"/>
  <c r="F75"/>
  <c r="E75" s="1"/>
  <c r="C34" i="16"/>
  <c r="D34"/>
  <c r="F21" i="15"/>
  <c r="E21" s="1"/>
  <c r="F84"/>
  <c r="E84" s="1"/>
  <c r="F18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C39"/>
  <c r="D34"/>
  <c r="D31"/>
  <c r="D30" s="1"/>
  <c r="C31"/>
  <c r="C30" s="1"/>
  <c r="D27"/>
  <c r="D21"/>
  <c r="C21"/>
  <c r="D16"/>
  <c r="C16"/>
  <c r="C15"/>
  <c r="D13"/>
  <c r="C13"/>
  <c r="C53" i="2"/>
  <c r="C50" s="1"/>
  <c r="C45"/>
  <c r="D38" i="5" l="1"/>
  <c r="C38"/>
  <c r="D37" s="1"/>
  <c r="C37" s="1"/>
  <c r="D12"/>
  <c r="C12" s="1"/>
  <c r="D15"/>
  <c r="D28" i="2"/>
  <c r="D24"/>
  <c r="C24"/>
  <c r="C23" s="1"/>
  <c r="C14"/>
  <c r="E31" i="24"/>
  <c r="D31"/>
  <c r="C31"/>
  <c r="D11" i="5" l="1"/>
  <c r="D49" s="1"/>
  <c r="D23" i="2"/>
  <c r="D10" s="1"/>
  <c r="C10"/>
  <c r="C11" i="5"/>
  <c r="C49" s="1"/>
  <c r="D44" i="2"/>
  <c r="C44" l="1"/>
  <c r="D43"/>
  <c r="C43" l="1"/>
  <c r="D58"/>
  <c r="C58" l="1"/>
</calcChain>
</file>

<file path=xl/sharedStrings.xml><?xml version="1.0" encoding="utf-8"?>
<sst xmlns="http://schemas.openxmlformats.org/spreadsheetml/2006/main" count="3940" uniqueCount="743">
  <si>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</si>
  <si>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</si>
  <si>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</si>
  <si>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</si>
  <si>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</si>
  <si>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</si>
  <si>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</si>
  <si>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</si>
  <si>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</si>
  <si>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</si>
  <si>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</si>
  <si>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</si>
  <si>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</si>
  <si>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</si>
  <si>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</si>
  <si>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</si>
  <si>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</si>
  <si>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</si>
  <si>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</si>
  <si>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</si>
  <si>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</si>
  <si>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</si>
  <si>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</si>
  <si>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</si>
  <si>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</si>
  <si>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</si>
  <si>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</si>
  <si>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</si>
  <si>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</si>
  <si>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</si>
  <si>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</si>
  <si>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</si>
  <si>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</si>
  <si>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</si>
  <si>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</si>
  <si>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</si>
  <si>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</si>
  <si>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</si>
  <si>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</si>
  <si>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</si>
  <si>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</si>
  <si>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</si>
  <si>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</si>
  <si>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</si>
  <si>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</si>
  <si>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</si>
  <si>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</si>
  <si>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</si>
  <si>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</si>
  <si>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</si>
  <si>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</si>
  <si>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</si>
  <si>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</si>
  <si>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</si>
  <si>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</si>
  <si>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</si>
  <si>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</si>
  <si>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</si>
  <si>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</si>
  <si>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</si>
  <si>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</si>
  <si>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</si>
  <si>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</si>
  <si>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</si>
  <si>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</si>
  <si>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</si>
  <si>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</si>
  <si>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</si>
  <si>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</si>
  <si>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</si>
  <si>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</si>
  <si>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</si>
  <si>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</si>
  <si>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</si>
  <si>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</si>
  <si>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>Прочие межбюджетные трансферты, передаваемые бюджетам поселений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</si>
  <si>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</si>
  <si>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</si>
  <si>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</si>
  <si>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</si>
  <si>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</si>
  <si>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</si>
  <si>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</si>
  <si>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</si>
  <si>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</si>
  <si>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</si>
  <si>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</si>
  <si>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</si>
  <si>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</si>
  <si>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</si>
  <si>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</si>
  <si>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</si>
  <si>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</si>
  <si>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</si>
  <si>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</si>
  <si>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</si>
  <si>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</si>
  <si>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</si>
  <si>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</si>
  <si>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</si>
  <si>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</si>
  <si>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</si>
  <si>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</si>
  <si>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</si>
  <si>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</si>
  <si>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</si>
  <si>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</si>
  <si>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</si>
  <si>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</si>
  <si>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</si>
  <si>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</si>
  <si>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</si>
  <si>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</si>
  <si>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</si>
  <si>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</si>
  <si>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</si>
  <si>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</si>
  <si>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</si>
  <si>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</si>
  <si>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</si>
  <si>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</si>
  <si>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</si>
  <si>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</si>
  <si>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</si>
  <si>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</si>
  <si>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</si>
  <si>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</si>
  <si>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</si>
  <si>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</si>
  <si>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</si>
  <si>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</si>
  <si>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</si>
  <si>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</si>
  <si>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</si>
  <si>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</si>
  <si>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</si>
  <si>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</si>
  <si>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</si>
  <si>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</si>
  <si>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</si>
  <si>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</si>
  <si>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</si>
  <si>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</si>
  <si>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</si>
  <si>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</si>
  <si>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</si>
  <si>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</si>
  <si>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</si>
  <si>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</si>
  <si>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</si>
  <si>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</si>
  <si>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</si>
  <si>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</si>
  <si>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</si>
  <si>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</si>
  <si>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</si>
  <si>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</si>
  <si>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</si>
  <si>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</si>
  <si>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</si>
  <si>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</si>
  <si>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</si>
  <si>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</si>
  <si>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</si>
  <si>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000 01 02 00 00 00 0000 700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</si>
  <si>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</si>
  <si>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</si>
  <si>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</si>
  <si>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</si>
  <si>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</si>
  <si>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</si>
  <si>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</si>
  <si>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</si>
  <si>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</si>
  <si>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</si>
  <si>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</si>
  <si>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</si>
  <si>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</si>
  <si>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</si>
  <si>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</si>
  <si>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</si>
  <si>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</si>
  <si>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</si>
  <si>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</si>
  <si>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</si>
  <si>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</si>
  <si>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</si>
  <si>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</si>
  <si>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</si>
  <si>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</si>
  <si>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</si>
  <si>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</si>
  <si>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</si>
  <si>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</si>
  <si>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</si>
  <si>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</si>
  <si>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</si>
  <si>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</si>
  <si>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</si>
  <si>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</si>
  <si>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</si>
  <si>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</si>
  <si>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</si>
  <si>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</si>
  <si>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</si>
  <si>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</si>
  <si>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</si>
  <si>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</si>
  <si>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</si>
  <si>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</si>
  <si>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</si>
  <si>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</si>
  <si>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</si>
  <si>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</si>
  <si>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</si>
  <si>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</si>
  <si>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</si>
  <si>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</si>
  <si>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</si>
  <si>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</si>
  <si>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</si>
  <si>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</si>
  <si>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</si>
  <si>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</si>
  <si>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</si>
  <si>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</si>
  <si>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</si>
  <si>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</si>
  <si>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</si>
  <si>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 xml:space="preserve"> 1 06 06043 10 2100 110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</si>
  <si>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</si>
  <si>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</si>
  <si>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</si>
  <si>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</si>
  <si>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</si>
  <si>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</si>
  <si>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</si>
  <si>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</si>
  <si>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</si>
  <si>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</si>
  <si>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</si>
  <si>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</si>
  <si>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</si>
  <si>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</si>
  <si>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</si>
  <si>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</si>
  <si>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</si>
  <si>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</si>
  <si>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</si>
  <si>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</si>
  <si>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</si>
  <si>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</si>
  <si>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</si>
  <si>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2019 год</t>
  </si>
  <si>
    <t>Сумма на 2018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</si>
  <si>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</si>
  <si>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</si>
  <si>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</si>
  <si>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</si>
  <si>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</si>
  <si>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</si>
  <si>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</si>
  <si>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</si>
  <si>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Объем заимствований всего</t>
  </si>
  <si>
    <t>в том числе</t>
  </si>
  <si>
    <t xml:space="preserve">           </t>
  </si>
  <si>
    <t>0707</t>
  </si>
  <si>
    <t>0700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</si>
  <si>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</si>
  <si>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</si>
  <si>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</si>
  <si>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</si>
  <si>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</si>
  <si>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>1 03 02230 01 0000 110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</si>
  <si>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</si>
  <si>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</si>
  <si>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</si>
  <si>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</si>
  <si>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</si>
  <si>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</si>
  <si>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</si>
  <si>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</si>
  <si>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</si>
  <si>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</si>
  <si>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</si>
  <si>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             к проекту Думы</t>
  </si>
  <si>
    <t xml:space="preserve">                                                                                     к проекту Думы</t>
  </si>
  <si>
    <t xml:space="preserve">                                                    Приложение 1</t>
  </si>
  <si>
    <t xml:space="preserve">                                                                           Приложение 2</t>
  </si>
  <si>
    <t xml:space="preserve">                                                                         Приложение 10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</si>
  <si>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</si>
  <si>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</si>
  <si>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</si>
  <si>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</si>
  <si>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</si>
  <si>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</si>
  <si>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</si>
  <si>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Подпрограмма "госсударственная политика в сфере экономического развития Иркутской области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</si>
  <si>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</si>
  <si>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</si>
  <si>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</si>
  <si>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</si>
  <si>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</si>
  <si>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</si>
  <si>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</si>
  <si>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</si>
  <si>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первичного воинского учета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</si>
  <si>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</si>
  <si>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</si>
  <si>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</si>
  <si>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</si>
  <si>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</si>
  <si>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</si>
  <si>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</si>
  <si>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</si>
  <si>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</si>
  <si>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</si>
  <si>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</si>
  <si>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</si>
  <si>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</si>
  <si>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</si>
  <si>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</si>
  <si>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</si>
  <si>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</si>
  <si>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</si>
  <si>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</si>
  <si>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</si>
  <si>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</si>
  <si>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</si>
  <si>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</si>
  <si>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</si>
  <si>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</si>
  <si>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</si>
  <si>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</si>
  <si>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</si>
  <si>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</si>
  <si>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</si>
  <si>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</si>
  <si>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</si>
  <si>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</si>
  <si>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</si>
  <si>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</si>
  <si>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</si>
  <si>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</si>
  <si>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</si>
  <si>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</si>
  <si>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</si>
  <si>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</si>
  <si>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</si>
  <si>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</si>
  <si>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</si>
  <si>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</si>
  <si>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</si>
  <si>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</si>
  <si>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</si>
  <si>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Другие вопрсы в области национальной экономики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</si>
  <si>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</si>
  <si>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</si>
  <si>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</si>
  <si>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</si>
  <si>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</si>
  <si>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</si>
  <si>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</si>
  <si>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</si>
  <si>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</si>
  <si>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</si>
  <si>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</si>
  <si>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</si>
  <si>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</si>
  <si>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</si>
  <si>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</si>
  <si>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</si>
  <si>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</si>
  <si>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</si>
  <si>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</si>
  <si>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</si>
  <si>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</si>
  <si>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</si>
  <si>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</si>
  <si>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</si>
  <si>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</si>
  <si>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</si>
  <si>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</si>
  <si>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</si>
  <si>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</si>
  <si>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</si>
  <si>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</si>
  <si>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</si>
  <si>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</si>
  <si>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</si>
  <si>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</si>
  <si>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</si>
  <si>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</si>
  <si>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</si>
  <si>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</si>
  <si>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</si>
  <si>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</si>
  <si>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</si>
  <si>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</si>
  <si>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</si>
  <si>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Обеспечение реализации полномочий агентства по обеспечению деятельности мировых судей Иркутской области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</si>
  <si>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</si>
  <si>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</si>
  <si>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</si>
  <si>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</si>
  <si>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</si>
  <si>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</si>
  <si>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</si>
  <si>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7700382190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</si>
  <si>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</si>
  <si>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</si>
  <si>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</si>
  <si>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</si>
  <si>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</si>
  <si>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</si>
  <si>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Иные бюджетные ассигнования</t>
  </si>
  <si>
    <t>Резервный фонд</t>
  </si>
  <si>
    <t>ГРУППАМ ВИДОВ РАСХОДОВ, РАЗДЕЛАМ, ПОДРАЗДЕЛАМ ПО ПРОГРАММНЫМ И НЕПРОГРАММНЫМ НАПРАВЛЕНИЯМ ДЕЯТЕЛЬНОСТИ КЛАССИФИКАЦИИ РАСХОДОВ БЮДЖЕТА  ЧЕРВЯНСКОГО МУНИЦИПАЛЬНОГО ОБРАЗОВАНИЯ</t>
  </si>
  <si>
    <t>Государственные программы Иркутской области и муниципальные программы Червянского муниципального образования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</si>
  <si>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</si>
  <si>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</si>
  <si>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</si>
  <si>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</si>
  <si>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</si>
  <si>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</si>
  <si>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</si>
  <si>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</si>
  <si>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</si>
  <si>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</si>
  <si>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</si>
  <si>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</si>
  <si>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</si>
  <si>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</si>
  <si>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</si>
  <si>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</si>
  <si>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</si>
  <si>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</si>
  <si>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</si>
  <si>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</si>
  <si>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</si>
  <si>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</si>
  <si>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</si>
  <si>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</si>
  <si>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</si>
  <si>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</si>
  <si>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</si>
  <si>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</si>
  <si>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</si>
  <si>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</si>
  <si>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</si>
  <si>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</si>
  <si>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</si>
  <si>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</si>
  <si>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</si>
  <si>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</si>
  <si>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Подпрограмма " Комплексные меры профилактики наркомании и других социально-негативных явлений"</t>
  </si>
  <si>
    <t>4670000000</t>
  </si>
  <si>
    <t>4670189999</t>
  </si>
  <si>
    <t xml:space="preserve">   Итого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</si>
  <si>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</si>
  <si>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</si>
  <si>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</si>
  <si>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</si>
  <si>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</si>
  <si>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</si>
  <si>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</si>
  <si>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</si>
  <si>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</si>
  <si>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</si>
  <si>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</si>
  <si>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</si>
  <si>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</si>
  <si>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</si>
  <si>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</si>
  <si>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</si>
  <si>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</si>
  <si>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</si>
  <si>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</si>
  <si>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</si>
  <si>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</si>
  <si>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</si>
  <si>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</si>
  <si>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</si>
  <si>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</si>
  <si>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</si>
  <si>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</si>
  <si>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</si>
  <si>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</si>
  <si>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</si>
  <si>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</si>
  <si>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</si>
  <si>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>Подпрограмма "Ремонт и содержание дорог местного значения "</t>
  </si>
  <si>
    <t>Основное мероприятие ремонт дорог  местного значения.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</si>
  <si>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</si>
  <si>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</si>
  <si>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</si>
  <si>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</si>
  <si>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</si>
  <si>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</si>
  <si>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</si>
  <si>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</si>
  <si>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</si>
  <si>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</si>
  <si>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</si>
  <si>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</si>
  <si>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</si>
  <si>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</si>
  <si>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</si>
  <si>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</si>
  <si>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</si>
  <si>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</si>
  <si>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</si>
  <si>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</si>
  <si>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</si>
  <si>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</si>
  <si>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</si>
  <si>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</si>
  <si>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</si>
  <si>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</si>
  <si>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</si>
  <si>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</si>
  <si>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</si>
  <si>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</si>
  <si>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</si>
  <si>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 xml:space="preserve">Основное мероприятие программы организация досуга жителей </t>
  </si>
  <si>
    <t>4620200000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</si>
  <si>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</si>
  <si>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</si>
  <si>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</si>
  <si>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</si>
  <si>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</si>
  <si>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>Администрация Червянского муниципального образования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</si>
  <si>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</si>
  <si>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</si>
  <si>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</si>
  <si>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</si>
  <si>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Резервные средства администрации муниципального образования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</si>
  <si>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</si>
  <si>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</si>
  <si>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</si>
  <si>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</si>
  <si>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</si>
  <si>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</si>
  <si>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Основное мероприятие Содержание внутрипоселковых дорог</t>
  </si>
  <si>
    <t xml:space="preserve">Основное мероприятие Обеспечение надежного и высокоэффективного наружнего освещения 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</si>
  <si>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</si>
  <si>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</si>
  <si>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</si>
  <si>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</si>
  <si>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</si>
  <si>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</si>
  <si>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Основное мероприятие Озеленение и благоустройство муниципального образования</t>
  </si>
  <si>
    <t>4540300000</t>
  </si>
  <si>
    <t>Основное мероприятие Организация и содержание  мест захоронений</t>
  </si>
  <si>
    <t>4540400000</t>
  </si>
  <si>
    <t>Подпрограмма "Устройство контейнерных площадок и установка контейнеров. Обращение с ТКО  "</t>
  </si>
  <si>
    <t>4570200000</t>
  </si>
  <si>
    <t>Основное мероприятие Обустройство  контейнерных площадок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</si>
  <si>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</si>
  <si>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</si>
  <si>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</si>
  <si>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</si>
  <si>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 xml:space="preserve">Основное мероприятие программы содействие включению молодежи в социально-экономическую, общественно-политическую, культурную жизнь </t>
  </si>
  <si>
    <t>Основное мероприятие Создание условий для временного трудоустройства  детей и молодёжи в возрасте от 14 до 20 лет</t>
  </si>
  <si>
    <t>Основное мероприятие Профилактика наркомании токсикомании и алкоголизма</t>
  </si>
  <si>
    <t>4660100000</t>
  </si>
  <si>
    <t>112</t>
  </si>
  <si>
    <t xml:space="preserve">Реализация направлений расходов основного мероприятия, подпрограммы муниципальной программы, а также непрограммных расходов муниципальных органов 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</si>
  <si>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</si>
  <si>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</si>
  <si>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</si>
  <si>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</si>
  <si>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</si>
  <si>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Пособия,компенсации и иные социальные выплаты гражданам, кроме публичных  нормативных обязательств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</si>
  <si>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</si>
  <si>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</si>
  <si>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</si>
  <si>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</si>
  <si>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</si>
  <si>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</si>
  <si>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</si>
  <si>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</si>
  <si>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 xml:space="preserve"> 2 02 03000 00 0000 150</t>
  </si>
  <si>
    <t>ГРУППАМ ВИДОВ РАСХОДОВ, РАЗДЕЛАМ, ПОДРАЗДЕЛАМ ПО ПРОГРАММНЫМ И НЕПРОГРАММНЫМ НАПРАВЛЕНИЯМ ДЕЯТЕЛЬНОСТИ КЛАССИФИКАЦИИ РАСХОДОВ БЮДЖЕТА ЧЕРВЯНСКОГО МУНИЦИПАЛЬНОГО ОБРАЗОВАНИЯ</t>
  </si>
  <si>
    <t>2 02 29999 10 0000 150</t>
  </si>
  <si>
    <t>2 02 10000 00 0000 150</t>
  </si>
  <si>
    <t>Верхний предел муниципального долга на 01 января 2023 года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</si>
  <si>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</si>
  <si>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</si>
  <si>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</si>
  <si>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</si>
  <si>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</si>
  <si>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</si>
  <si>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>Сумма 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</si>
  <si>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</si>
  <si>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</si>
  <si>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90А0151180</t>
  </si>
  <si>
    <t>90А0100000</t>
  </si>
  <si>
    <t>Прочие расходы</t>
  </si>
  <si>
    <t xml:space="preserve">           " О местном бюджете Червянского муниципального образования" </t>
  </si>
  <si>
    <t xml:space="preserve">                                                          " О местном бюджете Червянского муниципального образования" </t>
  </si>
  <si>
    <t>" О местном бюджете Червянского муниципального образования"</t>
  </si>
  <si>
    <t xml:space="preserve">                " О местном бюджете Червянского муниципального образования"</t>
  </si>
  <si>
    <t xml:space="preserve">                                                                                                                                                " О местном бюджете Червянского муниципального образования"</t>
  </si>
  <si>
    <t xml:space="preserve"> " О местном бюджете  Червянского муниципального образования"</t>
  </si>
  <si>
    <t>Верхний предел муниципального долга на 01 января 2024 года</t>
  </si>
  <si>
    <t xml:space="preserve"> " О местном бюджете Червянского муниципального образования"</t>
  </si>
  <si>
    <t>Закупка энергетических ресурсов</t>
  </si>
  <si>
    <t>0101</t>
  </si>
  <si>
    <t>247</t>
  </si>
  <si>
    <t>880</t>
  </si>
  <si>
    <t>Государственная программа Иркутской области «Управление государственными финансами Иркутской области» на 2019 - 2024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</si>
  <si>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2019 - 2024 годы</t>
  </si>
  <si>
    <t>90А0173150</t>
  </si>
  <si>
    <t>Основное мероприятия Защита населения и территорий от ЧС природного и техногенного характер</t>
  </si>
  <si>
    <t xml:space="preserve">Дорожное хозяйство </t>
  </si>
  <si>
    <t>Муниципальная  программа"Дороги местного значенияг" (дорожные фонды)</t>
  </si>
  <si>
    <t>Основное мероприятие Закупка контейнерных площадок</t>
  </si>
  <si>
    <t>9000000000</t>
  </si>
  <si>
    <t xml:space="preserve">                                                                                                                      " О местном бюджете Червянского муниципального образования"</t>
  </si>
  <si>
    <t xml:space="preserve">Сумма, руб.             2023 год                </t>
  </si>
  <si>
    <t xml:space="preserve">                             Приложение 5  </t>
  </si>
  <si>
    <t xml:space="preserve">                                                                                         Приложение 6</t>
  </si>
  <si>
    <t xml:space="preserve">                                  Приложение 7</t>
  </si>
  <si>
    <t xml:space="preserve">        Приложение 10</t>
  </si>
  <si>
    <t xml:space="preserve">        Приложение 8</t>
  </si>
  <si>
    <t xml:space="preserve">                                                                         Приложение 9</t>
  </si>
  <si>
    <t xml:space="preserve">                                                                     Приложение 11</t>
  </si>
  <si>
    <t>Защита населения и территории от последствий ЧС природного и техногенного хаактера, гражданская оборона, пожарная безопасность</t>
  </si>
  <si>
    <t>Защита населения и территории от последствий ЧС природного и техногенного хаактера,  пожарная безопасность</t>
  </si>
  <si>
    <t>Защита населения и территории от последствий ЧС природного и техногенного хаактера, пожарная безопасность</t>
  </si>
  <si>
    <t>Привлечение кредитов от кредитных организаций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</si>
  <si>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</si>
  <si>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001 01 03 01 00 00 0000 000</t>
  </si>
  <si>
    <t>001 01 03 00 00 00 0000 000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</si>
  <si>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</si>
  <si>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001 01 03 01 00 00 0000 700</t>
  </si>
  <si>
    <t>001 01 03 01 00 10 0000 710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</si>
  <si>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</si>
  <si>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001 01 03 01 00 00 0000 800</t>
  </si>
  <si>
    <t>001 01 03 01 00 10 0000 810</t>
  </si>
  <si>
    <t>Погашение бюджетами сельских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</si>
  <si>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</si>
  <si>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001 01 06 00 00 00 0000 000</t>
  </si>
  <si>
    <t xml:space="preserve"> 2 02 16001 10 0000 150</t>
  </si>
  <si>
    <t>Сумма 2024 год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</si>
  <si>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</si>
  <si>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</si>
  <si>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2 02 29999 10 0000 100</t>
  </si>
  <si>
    <t>2 02 29999 00 0000 100</t>
  </si>
  <si>
    <t>2 02 20000 00 0000 100</t>
  </si>
  <si>
    <t xml:space="preserve"> 2 02 16001 00 0000 150</t>
  </si>
  <si>
    <t>Дотации бюджетам сельских поселений на выравнивание бюджетной обеспеченности из районного бюджета</t>
  </si>
  <si>
    <t>2 02 29999 00 0000 150</t>
  </si>
  <si>
    <t>2 02 20000 00 0000 150</t>
  </si>
  <si>
    <t>1 06 06000 00 0000 110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</si>
  <si>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</si>
  <si>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</si>
  <si>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ОХРАНА ОКРУЖАЮЩЕЙ СРЕДЫ</t>
  </si>
  <si>
    <t>0600</t>
  </si>
  <si>
    <t>0605</t>
  </si>
  <si>
    <t>Другие вопросы в области охраны окружающей среды</t>
  </si>
  <si>
    <t>6500000000</t>
  </si>
  <si>
    <t>65001S2971</t>
  </si>
  <si>
    <t>Средства областного и местного бюджетов в целях софинансирования расходных обязательств на создания мест (площадок) накопления твердых коммунальных отходов</t>
  </si>
  <si>
    <t>9020189999</t>
  </si>
  <si>
    <t>Муниципальная программа "Охрана окружающей среды"</t>
  </si>
  <si>
    <t>Основное мероприятие "Создание мест (площадок) накопления твердых коммунальных отходов"</t>
  </si>
  <si>
    <t>6500100000</t>
  </si>
  <si>
    <t xml:space="preserve">Сумма, руб.             2024 год                </t>
  </si>
  <si>
    <t>Муниципальная  программа"Дороги местного значения"</t>
  </si>
  <si>
    <t>Привлечение сельских поселений кредитов от кредитных организаций в валюте Российской Федерации</t>
  </si>
  <si>
    <t>000 01 05 02 01 00 0000 610</t>
  </si>
  <si>
    <t>Уменьшение прочих остатков денежных средств бюджетов</t>
  </si>
  <si>
    <t xml:space="preserve">              Приложение 12</t>
  </si>
  <si>
    <t>Верхний предел муниципального долга на 01 января 2025 года</t>
  </si>
  <si>
    <t>Объем погашения в 2024 году</t>
  </si>
  <si>
    <t>Объем привлечения в 2024 году</t>
  </si>
  <si>
    <t>Объем погашения в 2023 году</t>
  </si>
  <si>
    <t xml:space="preserve">Объем привлечения в 2023 году </t>
  </si>
  <si>
    <t>Объем погашения в 2022 году</t>
  </si>
  <si>
    <t xml:space="preserve">Объем привлечения в 2022 году </t>
  </si>
  <si>
    <t>Верхний предел муниципального долга на  01 января 2022 года</t>
  </si>
  <si>
    <t>1.Кредиты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</si>
  <si>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</si>
  <si>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до__лет</t>
  </si>
  <si>
    <t>2.Бюджетные кредиты от других бюджетов бюджетной системы Российской Федерации, в том числе:</t>
  </si>
  <si>
    <t>реструктурированные бюджетные кредиты</t>
  </si>
  <si>
    <t>в соответствии с бюджетным законодательством</t>
  </si>
  <si>
    <t xml:space="preserve">                                                                                                                             на 2023 год и на плановый период 2024 и 2025 годов.</t>
  </si>
  <si>
    <t xml:space="preserve">                                                                                                           НА ПЛАНОВЫЙ ПЕРИОД 2024 и 2025 ГОДОВ.</t>
  </si>
  <si>
    <t xml:space="preserve">                на 2023 год и на плановый период 2024 и 2025 годов.</t>
  </si>
  <si>
    <t xml:space="preserve">ПРОГНОЗИРУЕМЫЕ ДОХОДЫ БЮДЖЕТА ЧЕРВЯНСКОГО МУНИЦИПАЛЬНОГО ОБРАЗОВАНИЯ НА 2023 ГОД ПО КЛАССИФИКАЦИИ ДОХОДОВ БЮДЖЕТОВ РФ </t>
  </si>
  <si>
    <t>Сумма на 2023 год</t>
  </si>
  <si>
    <t xml:space="preserve">                                                                на 2023 год и на плановый период 2024 и 2025 годов.</t>
  </si>
  <si>
    <t xml:space="preserve">ПРОГНОЗИРУЕМЫЕ ДОХОДЫ БЮДЖЕТА ЧЕРВЯНСКОГО МУНИЦИПАЛЬНОГО ОБРАЗОВАНИЯ НА ПЛАНОВЫЙ ПЕРИОД 2024 И 2025 ГОДОВ ПО КЛАССИФИКАЦИИ ДОХОДОВ БЮДЖЕТОВ РФ </t>
  </si>
  <si>
    <t>Сумма 2025 год</t>
  </si>
  <si>
    <t xml:space="preserve">           на 2023 год и на плановый период 2024 и 2025 годов.</t>
  </si>
  <si>
    <t xml:space="preserve">                                   на 2023 год и на плановый период 2024 и 2025 годов.</t>
  </si>
  <si>
    <t>И ПОДРАЗДЕЛАМ КЛАССИФИКАЦИИ РАСХОДОВ БЮДЖЕТОВ ЧЕРВЯНСКОГО МУНИЦИПАЛЬНОГО ОБРАЗОВАНИЯ НА 2023 ГОД.</t>
  </si>
  <si>
    <t>на 2023 год и на плановый период 2024 и 2025 годов.</t>
  </si>
  <si>
    <t>И ПОДРАЗДЕЛАМ КЛАССИФИКАЦИИ РАСХОДОВ БЮДЖЕТОВ ЧЕРВЯНСКОГО МУНИЦИПАЛЬНОГО ОБРАЗОВАНИЯ НА ПЛАНОВЫЙ ПЕРИОД 2024 И 2025 ГОДОВ.</t>
  </si>
  <si>
    <t>2024 год</t>
  </si>
  <si>
    <t>2025 год</t>
  </si>
  <si>
    <t xml:space="preserve">                                                                                                                                                            на 2023 год и на плановый период 2024 и 2025 годов.</t>
  </si>
  <si>
    <t>ВЕДОМСТВЕННАЯ СТРУКТУРА РАСХОДОВ БЮДЖЕТА ЧЕРВЯНСКОГО МУНИЦИПАЛЬНОГО ОБРАЗОВАНИЯ НА ПЛАНОВЫЙ ПЕРИОД 2024 и 2025 ГОДОВ 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</si>
  <si>
    <t xml:space="preserve">Сумма, руб.             2025 год                </t>
  </si>
  <si>
    <t xml:space="preserve">                                     на 2023 год и на плановый период 2024 и 2025 годов.                                   </t>
  </si>
  <si>
    <t>Программа внутренних заимствований Червянского муниципального образования на 2023 год и на плановый период 2024 и 2025 годов</t>
  </si>
  <si>
    <t>ИСТОЧНИКИ ВНУТРЕННЕГО ФИНАНСИРОВАНИЯ ДЕФИЦИТА БЮДЖЕТА ЧЕРВЯНСКОГО МУНИЦИПАЛЬНОГО ОБРАЗОВАНИЯ  НА 2023 ГОД И НА ПЛАНОВЫЙ ПЕРИОД 2024 и 2025 ГОДОВ</t>
  </si>
  <si>
    <t>2023 г</t>
  </si>
  <si>
    <t>2024 г</t>
  </si>
  <si>
    <t>2025 г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</si>
  <si>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</si>
  <si>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НА 2022 ГОД.</t>
  </si>
  <si>
    <t>Сумма  на 2022 год</t>
  </si>
  <si>
    <t>Непрограммные расходы органов государственной власти Иркутской области и иных государственных органов Иркутской области</t>
  </si>
  <si>
    <t>Субвенции на осуществление отдельных областных государственных полномочий, переданных отдельных полномочий Российской Федерации</t>
  </si>
  <si>
    <t>Проведения выборов депутатов Думы Червянского муниципального образования</t>
  </si>
  <si>
    <t>Основное мероприятие Повышения уровня защиты населения и территории от пожаров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</si>
  <si>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 же непрограммным направлениям расходов органов местного самоуправления Червянского муниципального образования </t>
  </si>
  <si>
    <t>Основное мероприятие "Содержание внутрипоселковых дорог"</t>
  </si>
  <si>
    <t>основное мероприятие Проведение конкурсов среди субьектов малого и среднего предпринимательства</t>
  </si>
  <si>
    <t>Основное мероприятие содействие включения молодежи в социально-экономическую, общественно-политическую культурную жизнь</t>
  </si>
  <si>
    <t>Основное мероприятие "Создание условий для временного трудоустройства детей и молодежи в возрасте от 14 до 20 лет</t>
  </si>
  <si>
    <t>Обеспечение деятельности досуговых центров</t>
  </si>
  <si>
    <t>Расходы на обеспечение деятельности муниципальных учреждений, находящихся в ведении Червянского МО</t>
  </si>
  <si>
    <t>Обеспечение реализации  полномочий агентства по обеспечению деятельности мировых судей иркутской области</t>
  </si>
  <si>
    <t>Субвенции на осуществление первичного воинского учета на территориях где отсутствуют военные комиссариаты</t>
  </si>
  <si>
    <t>Основное мероприятие "Обеспечение надежного и высокоэффективного наружнего освещение"</t>
  </si>
  <si>
    <r>
      <t>О</t>
    </r>
    <r>
      <rPr>
        <b/>
        <sz val="18"/>
        <rFont val="Times New Roman"/>
        <family val="1"/>
        <charset val="204"/>
      </rPr>
      <t>сновное мероприятие "Организация досуга жителей"</t>
    </r>
  </si>
  <si>
    <t>Подпрограмма "Комплексные меры профилактики наркомании и других социально-негативных явлений"</t>
  </si>
  <si>
    <t>Основное мероприятие "Профилактика наркомании токсикомании и алкоголизма"</t>
  </si>
  <si>
    <t xml:space="preserve">    к Решению Думы № 20 от  30.12.2022г. </t>
  </si>
  <si>
    <t xml:space="preserve">                          к Решению Думы № 20 от 30.12.2022г. </t>
  </si>
  <si>
    <t xml:space="preserve">                                                                                                  к Решению Думы № 20 от 30.12.2022г.</t>
  </si>
  <si>
    <t xml:space="preserve">            к Решению Думы № 20 от 30.12.2022г.</t>
  </si>
  <si>
    <t xml:space="preserve">      к Решению Думы № 20 от 30.12.2022г.</t>
  </si>
  <si>
    <t xml:space="preserve">                              к Решению Думы № 20 от 30.12.2022г.</t>
  </si>
  <si>
    <t>к Решению Думы № 20 от 30.12.2022г.</t>
  </si>
  <si>
    <t>312</t>
  </si>
  <si>
    <r>
      <t xml:space="preserve">ВЕДОМСТВЕННАЯ СТРУКТУРА РАСХОДОВ БЮДЖЕТА ЧЕРВЯНСКОГО МУНИЦИПАЛЬНОГО ОБРАЗОВАНИЯ НА 2023 ГОД </t>
    </r>
    <r>
      <rPr>
        <b/>
        <sz val="18"/>
        <color indexed="8"/>
        <rFont val="Times New Roman"/>
        <family val="1"/>
        <charset val="204"/>
      </rPr>
      <t>(по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</si>
  <si>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 xml:space="preserve">                                                                                                             к Решению Думы № 20 от 30.12.2022г. 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</si>
</sst>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9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vertical="top" wrapText="1"/>
    </xf>
    <xf numFmtId="3" fontId="6" fillId="2" borderId="2" xfId="1" applyNumberFormat="1" applyFont="1" applyFill="1" applyBorder="1" applyAlignment="1" applyProtection="1">
      <alignment horizontal="center" vertical="top" wrapText="1"/>
      <protection locked="0"/>
    </xf>
    <xf numFmtId="0" fontId="33" fillId="0" borderId="2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34" fillId="0" borderId="0" xfId="0" applyFont="1"/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5" borderId="2" xfId="0" applyFont="1" applyFill="1" applyBorder="1" applyAlignment="1">
      <alignment vertical="top" wrapText="1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0" fillId="0" borderId="0" xfId="0" applyFont="1"/>
    <xf numFmtId="0" fontId="6" fillId="2" borderId="0" xfId="1" applyFont="1" applyFill="1" applyAlignment="1">
      <alignment horizontal="left" vertical="top"/>
    </xf>
    <xf numFmtId="0" fontId="20" fillId="5" borderId="2" xfId="1" applyFont="1" applyFill="1" applyBorder="1" applyAlignment="1">
      <alignment horizontal="center" vertical="center" wrapText="1"/>
    </xf>
    <xf numFmtId="166" fontId="20" fillId="5" borderId="2" xfId="0" applyNumberFormat="1" applyFont="1" applyFill="1" applyBorder="1" applyAlignment="1" applyProtection="1">
      <alignment horizontal="center" vertical="center" wrapText="1"/>
    </xf>
    <xf numFmtId="166" fontId="19" fillId="5" borderId="2" xfId="0" applyNumberFormat="1" applyFont="1" applyFill="1" applyBorder="1" applyAlignment="1" applyProtection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7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4" fontId="20" fillId="0" borderId="2" xfId="0" applyNumberFormat="1" applyFont="1" applyFill="1" applyBorder="1" applyAlignment="1" applyProtection="1">
      <alignment horizontal="center" vertical="center" wrapText="1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4" fontId="20" fillId="0" borderId="2" xfId="1" applyNumberFormat="1" applyFont="1" applyFill="1" applyBorder="1" applyAlignment="1" applyProtection="1">
      <alignment horizontal="center" vertical="center" wrapText="1"/>
    </xf>
    <xf numFmtId="4" fontId="20" fillId="0" borderId="2" xfId="1" applyNumberFormat="1" applyFont="1" applyFill="1" applyBorder="1" applyAlignment="1" applyProtection="1">
      <alignment horizontal="right" vertical="center" wrapText="1"/>
    </xf>
    <xf numFmtId="4" fontId="20" fillId="0" borderId="2" xfId="1" applyNumberFormat="1" applyFont="1" applyFill="1" applyBorder="1" applyAlignment="1">
      <alignment vertical="center"/>
    </xf>
    <xf numFmtId="4" fontId="19" fillId="0" borderId="2" xfId="1" applyNumberFormat="1" applyFont="1" applyFill="1" applyBorder="1" applyAlignment="1" applyProtection="1">
      <alignment horizontal="center" vertical="center" wrapText="1"/>
    </xf>
    <xf numFmtId="4" fontId="19" fillId="0" borderId="2" xfId="1" applyNumberFormat="1" applyFont="1" applyFill="1" applyBorder="1" applyAlignment="1">
      <alignment vertical="center"/>
    </xf>
    <xf numFmtId="4" fontId="19" fillId="5" borderId="2" xfId="1" applyNumberFormat="1" applyFont="1" applyFill="1" applyBorder="1" applyAlignment="1" applyProtection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vertical="center"/>
    </xf>
    <xf numFmtId="4" fontId="19" fillId="0" borderId="2" xfId="0" applyNumberFormat="1" applyFont="1" applyFill="1" applyBorder="1" applyAlignment="1" applyProtection="1">
      <alignment horizontal="center" vertical="center" wrapText="1"/>
    </xf>
    <xf numFmtId="2" fontId="29" fillId="0" borderId="4" xfId="0" applyNumberFormat="1" applyFont="1" applyFill="1" applyBorder="1" applyAlignment="1">
      <alignment horizontal="right" vertical="center" wrapText="1" readingOrder="1"/>
    </xf>
    <xf numFmtId="0" fontId="29" fillId="3" borderId="0" xfId="0" applyNumberFormat="1" applyFont="1" applyFill="1" applyBorder="1" applyAlignment="1">
      <alignment horizontal="left" vertical="top" wrapText="1" readingOrder="1"/>
    </xf>
    <xf numFmtId="0" fontId="29" fillId="0" borderId="0" xfId="0" applyNumberFormat="1" applyFont="1" applyFill="1" applyBorder="1" applyAlignment="1">
      <alignment horizontal="center" vertical="center" wrapText="1" readingOrder="1"/>
    </xf>
    <xf numFmtId="2" fontId="29" fillId="0" borderId="0" xfId="0" applyNumberFormat="1" applyFont="1" applyFill="1" applyBorder="1" applyAlignment="1">
      <alignment horizontal="right" vertical="center" wrapText="1" readingOrder="1"/>
    </xf>
    <xf numFmtId="0" fontId="6" fillId="0" borderId="2" xfId="0" applyFont="1" applyBorder="1" applyAlignment="1">
      <alignment horizontal="left" wrapText="1"/>
    </xf>
    <xf numFmtId="0" fontId="36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37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9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49" fontId="6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38" fillId="0" borderId="0" xfId="0" applyFont="1" applyFill="1" applyBorder="1"/>
    <xf numFmtId="49" fontId="38" fillId="0" borderId="0" xfId="2" applyNumberFormat="1" applyFont="1" applyFill="1" applyBorder="1" applyAlignment="1"/>
    <xf numFmtId="0" fontId="41" fillId="0" borderId="2" xfId="0" applyFont="1" applyBorder="1" applyAlignment="1">
      <alignment horizontal="center"/>
    </xf>
    <xf numFmtId="0" fontId="40" fillId="0" borderId="2" xfId="0" applyFont="1" applyBorder="1" applyAlignment="1">
      <alignment horizontal="left" wrapText="1"/>
    </xf>
    <xf numFmtId="4" fontId="41" fillId="0" borderId="2" xfId="0" applyNumberFormat="1" applyFont="1" applyBorder="1" applyAlignment="1">
      <alignment horizontal="right"/>
    </xf>
    <xf numFmtId="0" fontId="42" fillId="0" borderId="2" xfId="0" applyNumberFormat="1" applyFont="1" applyFill="1" applyBorder="1" applyAlignment="1">
      <alignment horizontal="justify" vertical="center" wrapText="1"/>
    </xf>
    <xf numFmtId="0" fontId="40" fillId="0" borderId="2" xfId="0" applyFont="1" applyBorder="1" applyAlignment="1">
      <alignment horizontal="center"/>
    </xf>
    <xf numFmtId="4" fontId="40" fillId="0" borderId="2" xfId="0" applyNumberFormat="1" applyFont="1" applyBorder="1" applyAlignment="1">
      <alignment horizontal="right"/>
    </xf>
    <xf numFmtId="0" fontId="43" fillId="0" borderId="2" xfId="0" applyNumberFormat="1" applyFont="1" applyFill="1" applyBorder="1" applyAlignment="1">
      <alignment horizontal="justify" vertical="center" wrapText="1"/>
    </xf>
    <xf numFmtId="0" fontId="39" fillId="0" borderId="2" xfId="0" applyFont="1" applyBorder="1" applyAlignment="1">
      <alignment horizontal="center"/>
    </xf>
    <xf numFmtId="4" fontId="39" fillId="0" borderId="2" xfId="0" applyNumberFormat="1" applyFont="1" applyBorder="1" applyAlignment="1">
      <alignment horizontal="right"/>
    </xf>
    <xf numFmtId="0" fontId="40" fillId="0" borderId="2" xfId="0" applyFont="1" applyBorder="1" applyAlignment="1">
      <alignment horizontal="left"/>
    </xf>
    <xf numFmtId="0" fontId="39" fillId="0" borderId="2" xfId="0" applyFont="1" applyBorder="1" applyAlignment="1">
      <alignment vertical="top" wrapText="1"/>
    </xf>
    <xf numFmtId="49" fontId="39" fillId="2" borderId="2" xfId="0" applyNumberFormat="1" applyFont="1" applyFill="1" applyBorder="1" applyAlignment="1">
      <alignment vertical="top" wrapText="1"/>
    </xf>
    <xf numFmtId="4" fontId="39" fillId="2" borderId="2" xfId="0" applyNumberFormat="1" applyFont="1" applyFill="1" applyBorder="1" applyAlignment="1">
      <alignment vertical="top" wrapText="1"/>
    </xf>
    <xf numFmtId="49" fontId="40" fillId="0" borderId="2" xfId="0" applyNumberFormat="1" applyFont="1" applyBorder="1" applyAlignment="1">
      <alignment horizontal="left"/>
    </xf>
    <xf numFmtId="49" fontId="39" fillId="0" borderId="2" xfId="0" applyNumberFormat="1" applyFont="1" applyBorder="1" applyAlignment="1">
      <alignment horizontal="left"/>
    </xf>
    <xf numFmtId="0" fontId="39" fillId="0" borderId="2" xfId="0" applyFont="1" applyBorder="1" applyAlignment="1">
      <alignment wrapText="1"/>
    </xf>
    <xf numFmtId="0" fontId="39" fillId="0" borderId="2" xfId="0" applyFont="1" applyBorder="1"/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4" fontId="7" fillId="9" borderId="5" xfId="0" applyNumberFormat="1" applyFont="1" applyFill="1" applyBorder="1" applyAlignment="1">
      <alignment horizontal="center" vertical="center" wrapText="1" readingOrder="1"/>
    </xf>
    <xf numFmtId="0" fontId="40" fillId="5" borderId="2" xfId="0" applyFont="1" applyFill="1" applyBorder="1" applyAlignment="1">
      <alignment wrapText="1"/>
    </xf>
    <xf numFmtId="49" fontId="39" fillId="5" borderId="2" xfId="0" applyNumberFormat="1" applyFont="1" applyFill="1" applyBorder="1" applyAlignment="1">
      <alignment horizontal="left" vertical="top" wrapText="1"/>
    </xf>
    <xf numFmtId="49" fontId="40" fillId="5" borderId="2" xfId="0" applyNumberFormat="1" applyFont="1" applyFill="1" applyBorder="1" applyAlignment="1">
      <alignment horizontal="left" vertical="top" wrapText="1"/>
    </xf>
    <xf numFmtId="0" fontId="44" fillId="5" borderId="2" xfId="0" applyFont="1" applyFill="1" applyBorder="1" applyAlignment="1">
      <alignment vertical="top" wrapText="1"/>
    </xf>
    <xf numFmtId="0" fontId="45" fillId="5" borderId="2" xfId="0" applyFont="1" applyFill="1" applyBorder="1" applyAlignment="1">
      <alignment vertical="top" wrapText="1"/>
    </xf>
    <xf numFmtId="49" fontId="39" fillId="5" borderId="2" xfId="0" applyNumberFormat="1" applyFont="1" applyFill="1" applyBorder="1" applyAlignment="1">
      <alignment horizontal="left" vertical="center" wrapText="1"/>
    </xf>
    <xf numFmtId="0" fontId="40" fillId="5" borderId="2" xfId="0" applyFont="1" applyFill="1" applyBorder="1" applyAlignment="1">
      <alignment vertical="top" wrapText="1"/>
    </xf>
    <xf numFmtId="49" fontId="39" fillId="0" borderId="0" xfId="0" applyNumberFormat="1" applyFont="1" applyFill="1" applyBorder="1"/>
    <xf numFmtId="4" fontId="40" fillId="5" borderId="2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 applyProtection="1">
      <alignment vertical="top" wrapText="1"/>
      <protection locked="0"/>
    </xf>
    <xf numFmtId="3" fontId="7" fillId="2" borderId="2" xfId="1" applyNumberFormat="1" applyFont="1" applyFill="1" applyBorder="1" applyAlignment="1" applyProtection="1">
      <alignment horizontal="left" vertical="top" wrapText="1"/>
      <protection locked="0"/>
    </xf>
    <xf numFmtId="3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2" xfId="0" applyFont="1" applyBorder="1" applyAlignment="1">
      <alignment horizontal="center"/>
    </xf>
    <xf numFmtId="4" fontId="46" fillId="0" borderId="2" xfId="0" applyNumberFormat="1" applyFont="1" applyBorder="1" applyAlignment="1">
      <alignment horizontal="right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4" fontId="6" fillId="5" borderId="2" xfId="0" applyNumberFormat="1" applyFont="1" applyFill="1" applyBorder="1" applyAlignment="1">
      <alignment vertical="top" wrapText="1"/>
    </xf>
    <xf numFmtId="49" fontId="39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49" fontId="37" fillId="0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6" fillId="2" borderId="2" xfId="0" applyFont="1" applyFill="1" applyBorder="1" applyAlignment="1">
      <alignment vertical="top" wrapText="1"/>
    </xf>
    <xf numFmtId="172" fontId="36" fillId="0" borderId="2" xfId="0" applyNumberFormat="1" applyFont="1" applyFill="1" applyBorder="1" applyAlignment="1">
      <alignment horizontal="justify" vertical="center" wrapText="1"/>
    </xf>
    <xf numFmtId="49" fontId="6" fillId="0" borderId="2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40" fillId="2" borderId="2" xfId="0" applyNumberFormat="1" applyFont="1" applyFill="1" applyBorder="1" applyAlignment="1">
      <alignment vertical="top" wrapText="1"/>
    </xf>
    <xf numFmtId="4" fontId="40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40" fillId="0" borderId="2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left"/>
    </xf>
    <xf numFmtId="0" fontId="39" fillId="2" borderId="2" xfId="0" applyFont="1" applyFill="1" applyBorder="1" applyAlignment="1">
      <alignment vertical="top" wrapText="1"/>
    </xf>
    <xf numFmtId="0" fontId="40" fillId="2" borderId="2" xfId="0" applyFont="1" applyFill="1" applyBorder="1" applyAlignment="1">
      <alignment vertical="top" wrapText="1"/>
    </xf>
    <xf numFmtId="0" fontId="40" fillId="2" borderId="2" xfId="0" applyFont="1" applyFill="1" applyBorder="1" applyAlignment="1">
      <alignment horizontal="left" vertical="top" wrapText="1"/>
    </xf>
    <xf numFmtId="49" fontId="40" fillId="0" borderId="2" xfId="0" applyNumberFormat="1" applyFont="1" applyFill="1" applyBorder="1" applyAlignment="1">
      <alignment wrapText="1"/>
    </xf>
    <xf numFmtId="172" fontId="42" fillId="0" borderId="2" xfId="0" applyNumberFormat="1" applyFont="1" applyFill="1" applyBorder="1" applyAlignment="1">
      <alignment horizontal="justify" vertical="center" wrapText="1"/>
    </xf>
    <xf numFmtId="49" fontId="40" fillId="0" borderId="2" xfId="0" applyNumberFormat="1" applyFont="1" applyBorder="1" applyAlignment="1">
      <alignment vertical="top" wrapText="1"/>
    </xf>
    <xf numFmtId="4" fontId="40" fillId="0" borderId="2" xfId="0" applyNumberFormat="1" applyFont="1" applyBorder="1" applyAlignment="1">
      <alignment vertical="top" wrapText="1"/>
    </xf>
    <xf numFmtId="49" fontId="39" fillId="0" borderId="2" xfId="0" applyNumberFormat="1" applyFont="1" applyBorder="1" applyAlignment="1">
      <alignment vertical="top" wrapText="1"/>
    </xf>
    <xf numFmtId="4" fontId="39" fillId="0" borderId="2" xfId="0" applyNumberFormat="1" applyFont="1" applyBorder="1" applyAlignment="1">
      <alignment vertical="top" wrapText="1"/>
    </xf>
    <xf numFmtId="0" fontId="40" fillId="0" borderId="2" xfId="0" applyFont="1" applyBorder="1" applyAlignment="1">
      <alignment wrapText="1"/>
    </xf>
    <xf numFmtId="0" fontId="7" fillId="0" borderId="0" xfId="0" applyFont="1" applyFill="1" applyBorder="1"/>
    <xf numFmtId="0" fontId="6" fillId="0" borderId="2" xfId="0" applyFont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7" fillId="5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47" fillId="0" borderId="2" xfId="0" applyNumberFormat="1" applyFont="1" applyFill="1" applyBorder="1" applyAlignment="1">
      <alignment wrapText="1"/>
    </xf>
    <xf numFmtId="49" fontId="36" fillId="5" borderId="2" xfId="0" applyNumberFormat="1" applyFont="1" applyFill="1" applyBorder="1" applyAlignment="1">
      <alignment horizontal="justify" vertical="center" wrapText="1"/>
    </xf>
    <xf numFmtId="49" fontId="36" fillId="5" borderId="2" xfId="0" applyNumberFormat="1" applyFont="1" applyFill="1" applyBorder="1" applyAlignment="1">
      <alignment horizontal="center" vertical="center" wrapText="1"/>
    </xf>
    <xf numFmtId="4" fontId="3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wrapText="1"/>
    </xf>
    <xf numFmtId="0" fontId="7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7" fillId="0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37" fillId="5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 applyProtection="1">
      <alignment horizontal="center" vertical="center" wrapText="1"/>
    </xf>
    <xf numFmtId="4" fontId="20" fillId="5" borderId="2" xfId="0" applyNumberFormat="1" applyFont="1" applyFill="1" applyBorder="1" applyAlignment="1">
      <alignment vertical="center"/>
    </xf>
    <xf numFmtId="4" fontId="20" fillId="5" borderId="2" xfId="1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39" fillId="0" borderId="2" xfId="0" applyNumberFormat="1" applyFont="1" applyBorder="1" applyAlignment="1">
      <alignment horizontal="center"/>
    </xf>
    <xf numFmtId="4" fontId="20" fillId="0" borderId="2" xfId="1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165" fontId="29" fillId="0" borderId="3" xfId="2" applyFont="1" applyFill="1" applyBorder="1" applyAlignment="1">
      <alignment horizontal="right" vertical="center" wrapText="1" readingOrder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3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5" fillId="0" borderId="2" xfId="0" applyFont="1" applyFill="1" applyBorder="1"/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169" fontId="3" fillId="0" borderId="2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24" fillId="5" borderId="0" xfId="0" applyFont="1" applyFill="1"/>
    <xf numFmtId="0" fontId="7" fillId="8" borderId="2" xfId="0" applyFont="1" applyFill="1" applyBorder="1" applyAlignment="1">
      <alignment vertical="top" wrapText="1"/>
    </xf>
    <xf numFmtId="49" fontId="7" fillId="8" borderId="2" xfId="0" applyNumberFormat="1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top" wrapText="1"/>
    </xf>
    <xf numFmtId="4" fontId="7" fillId="8" borderId="2" xfId="0" applyNumberFormat="1" applyFont="1" applyFill="1" applyBorder="1" applyAlignment="1">
      <alignment horizontal="center" vertical="top" wrapText="1"/>
    </xf>
    <xf numFmtId="3" fontId="20" fillId="2" borderId="2" xfId="0" applyNumberFormat="1" applyFont="1" applyFill="1" applyBorder="1" applyAlignment="1" applyProtection="1">
      <alignment horizontal="left" vertical="top" wrapText="1" indent="1"/>
    </xf>
    <xf numFmtId="3" fontId="20" fillId="2" borderId="2" xfId="0" applyNumberFormat="1" applyFont="1" applyFill="1" applyBorder="1" applyAlignment="1" applyProtection="1">
      <alignment horizontal="left" vertical="top" wrapText="1" indent="1"/>
      <protection locked="0"/>
    </xf>
    <xf numFmtId="0" fontId="7" fillId="0" borderId="0" xfId="0" applyFont="1" applyFill="1" applyBorder="1"/>
    <xf numFmtId="0" fontId="40" fillId="0" borderId="2" xfId="0" applyFont="1" applyBorder="1" applyAlignment="1">
      <alignment vertical="top" wrapText="1"/>
    </xf>
    <xf numFmtId="0" fontId="39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0" fillId="0" borderId="2" xfId="0" applyFont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/>
    </xf>
    <xf numFmtId="4" fontId="40" fillId="0" borderId="2" xfId="0" applyNumberFormat="1" applyFont="1" applyFill="1" applyBorder="1" applyAlignment="1">
      <alignment horizontal="right"/>
    </xf>
    <xf numFmtId="49" fontId="43" fillId="0" borderId="2" xfId="0" applyNumberFormat="1" applyFont="1" applyFill="1" applyBorder="1" applyAlignment="1">
      <alignment horizontal="center" vertical="center" wrapText="1"/>
    </xf>
    <xf numFmtId="0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right"/>
    </xf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0" fontId="19" fillId="2" borderId="0" xfId="1" applyFont="1" applyFill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0" fontId="40" fillId="0" borderId="2" xfId="0" applyFont="1" applyBorder="1" applyAlignment="1">
      <alignment vertical="top" wrapText="1"/>
    </xf>
    <xf numFmtId="167" fontId="38" fillId="0" borderId="0" xfId="2" applyNumberFormat="1" applyFont="1" applyFill="1" applyBorder="1" applyAlignment="1">
      <alignment horizontal="right"/>
    </xf>
    <xf numFmtId="0" fontId="40" fillId="0" borderId="0" xfId="0" applyNumberFormat="1" applyFont="1" applyFill="1" applyBorder="1" applyAlignment="1">
      <alignment horizontal="center" vertical="top" wrapText="1" readingOrder="1"/>
    </xf>
    <xf numFmtId="0" fontId="39" fillId="0" borderId="0" xfId="0" applyFont="1" applyFill="1" applyBorder="1"/>
    <xf numFmtId="0" fontId="38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49" fontId="7" fillId="0" borderId="0" xfId="2" applyNumberFormat="1" applyFont="1" applyFill="1" applyBorder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 readingOrder="1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2" borderId="0" xfId="1" applyFont="1" applyFill="1" applyAlignment="1">
      <alignment horizontal="right" vertical="top"/>
    </xf>
    <xf numFmtId="0" fontId="2" fillId="5" borderId="0" xfId="1" applyFont="1" applyFill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6" fillId="2" borderId="0" xfId="1" applyFont="1" applyFill="1" applyAlignment="1">
      <alignment horizontal="right" vertical="top"/>
    </xf>
    <xf numFmtId="0" fontId="6" fillId="2" borderId="0" xfId="1" applyFont="1" applyFill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89;&#1090;&#1103;/&#1043;&#1086;&#1090;%20(20,21)&#1055;&#1056;&#1048;&#1051;&#1054;&#1046;&#1045;&#1053;&#1048;&#1071;%20&#1053;&#1086;&#1074;&#1086;&#1095;&#1091;&#1085;&#1082;&#1072;%202023-2025(&#1082;%20&#1087;&#1088;&#1086;&#1077;&#1082;&#1090;&#1091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2"/>
      <sheetName val="ПР6"/>
      <sheetName val="ПР8"/>
      <sheetName val="ПР 9"/>
      <sheetName val="ПР10"/>
      <sheetName val="ПР 1 "/>
      <sheetName val="ПР2 "/>
      <sheetName val="Пр3"/>
      <sheetName val="ПР4 "/>
      <sheetName val="ПР5"/>
      <sheetName val="ПР 6"/>
      <sheetName val="ПР7"/>
      <sheetName val="ПР 8"/>
      <sheetName val="ПР9"/>
      <sheetName val="ПР 10"/>
    </sheetNames>
    <sheetDataSet>
      <sheetData sheetId="0"/>
      <sheetData sheetId="1"/>
      <sheetData sheetId="2"/>
      <sheetData sheetId="3"/>
      <sheetData sheetId="4"/>
      <sheetData sheetId="5">
        <row r="48">
          <cell r="A48" t="str">
            <v>Дотации на выравнивание бюджетной обеспеченности из бюджетов муниципальных районов, городских округов с внутригородским делением</v>
          </cell>
          <cell r="B48" t="str">
            <v>2 02 16001 00 0000 150</v>
          </cell>
        </row>
        <row r="49">
          <cell r="A49" t="str">
            <v>Дотации бюджетам сельских поселений на выравнивание бюджетной обеспеченности из бюджетов муниципальных районов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>
      <selection activeCell="C49" sqref="C49"/>
    </sheetView>
  </sheetViews>
  <sheetFormatPr defaultColWidth="9.140625" defaultRowHeight="15.75"/>
  <cols>
    <col min="1" max="1" width="58" style="70" customWidth="1"/>
    <col min="2" max="2" width="28.42578125" style="70" customWidth="1"/>
    <col min="3" max="3" width="18" style="70" customWidth="1"/>
    <col min="4" max="4" width="0.140625" style="70" customWidth="1"/>
    <col min="5" max="5" width="13.42578125" style="70" hidden="1" customWidth="1"/>
    <col min="6" max="16384" width="9.140625" style="72"/>
  </cols>
  <sheetData>
    <row r="1" spans="1:5">
      <c r="B1" s="71" t="s">
        <v>287</v>
      </c>
      <c r="C1" s="71"/>
      <c r="D1" s="71"/>
    </row>
    <row r="2" spans="1:5">
      <c r="B2" s="435" t="s">
        <v>733</v>
      </c>
      <c r="C2" s="435"/>
      <c r="D2" s="71"/>
    </row>
    <row r="3" spans="1:5">
      <c r="A3" s="435" t="s">
        <v>599</v>
      </c>
      <c r="B3" s="435"/>
      <c r="C3" s="435"/>
      <c r="D3" s="71"/>
    </row>
    <row r="4" spans="1:5">
      <c r="B4" s="206" t="s">
        <v>691</v>
      </c>
      <c r="C4" s="71"/>
      <c r="D4" s="71"/>
    </row>
    <row r="5" spans="1:5" ht="5.25" customHeight="1"/>
    <row r="6" spans="1:5" ht="24.75" customHeight="1">
      <c r="A6" s="433" t="s">
        <v>692</v>
      </c>
      <c r="B6" s="433"/>
      <c r="C6" s="433"/>
      <c r="D6" s="433"/>
      <c r="E6" s="433"/>
    </row>
    <row r="7" spans="1:5" ht="15.75" customHeight="1">
      <c r="A7" s="433"/>
      <c r="B7" s="433"/>
      <c r="C7" s="433"/>
      <c r="D7" s="433"/>
      <c r="E7" s="433"/>
    </row>
    <row r="8" spans="1:5">
      <c r="C8" s="73" t="s">
        <v>134</v>
      </c>
      <c r="E8" s="73" t="s">
        <v>134</v>
      </c>
    </row>
    <row r="9" spans="1:5" ht="75" customHeight="1">
      <c r="A9" s="74" t="s">
        <v>2</v>
      </c>
      <c r="B9" s="74" t="s">
        <v>0</v>
      </c>
      <c r="C9" s="212" t="s">
        <v>693</v>
      </c>
      <c r="D9" s="168" t="s">
        <v>253</v>
      </c>
      <c r="E9" s="169" t="s">
        <v>260</v>
      </c>
    </row>
    <row r="10" spans="1:5">
      <c r="A10" s="165" t="s">
        <v>4</v>
      </c>
      <c r="B10" s="76" t="s">
        <v>26</v>
      </c>
      <c r="C10" s="229">
        <v>757680</v>
      </c>
      <c r="D10" s="170" t="e">
        <f>D11+D16+D22+D25</f>
        <v>#REF!</v>
      </c>
      <c r="E10" s="170" t="e">
        <f>E11+E16+E22+E25</f>
        <v>#REF!</v>
      </c>
    </row>
    <row r="11" spans="1:5" s="101" customFormat="1">
      <c r="A11" s="165" t="s">
        <v>5</v>
      </c>
      <c r="B11" s="76" t="s">
        <v>27</v>
      </c>
      <c r="C11" s="229">
        <f>C12</f>
        <v>340000</v>
      </c>
      <c r="D11" s="170">
        <f t="shared" ref="D11:E12" si="0">D12</f>
        <v>225000</v>
      </c>
      <c r="E11" s="171">
        <f t="shared" si="0"/>
        <v>230000</v>
      </c>
    </row>
    <row r="12" spans="1:5">
      <c r="A12" s="80" t="s">
        <v>6</v>
      </c>
      <c r="B12" s="78" t="s">
        <v>28</v>
      </c>
      <c r="C12" s="228">
        <f>C13+C14</f>
        <v>340000</v>
      </c>
      <c r="D12" s="172">
        <f t="shared" si="0"/>
        <v>225000</v>
      </c>
      <c r="E12" s="173">
        <f t="shared" si="0"/>
        <v>230000</v>
      </c>
    </row>
    <row r="13" spans="1:5" ht="85.9" customHeight="1">
      <c r="A13" s="79" t="s">
        <v>199</v>
      </c>
      <c r="B13" s="78" t="s">
        <v>29</v>
      </c>
      <c r="C13" s="228">
        <v>340000</v>
      </c>
      <c r="D13" s="172">
        <v>225000</v>
      </c>
      <c r="E13" s="173">
        <v>230000</v>
      </c>
    </row>
    <row r="14" spans="1:5" ht="51.75" hidden="1" customHeight="1">
      <c r="A14" s="79" t="s">
        <v>279</v>
      </c>
      <c r="B14" s="78">
        <v>1.01020300100001E+16</v>
      </c>
      <c r="C14" s="228">
        <f>C15</f>
        <v>0</v>
      </c>
      <c r="D14" s="172"/>
      <c r="E14" s="173"/>
    </row>
    <row r="15" spans="1:5" ht="85.5" hidden="1" customHeight="1">
      <c r="A15" s="79" t="s">
        <v>280</v>
      </c>
      <c r="B15" s="78">
        <v>1.01020300130001E+16</v>
      </c>
      <c r="C15" s="228">
        <v>0</v>
      </c>
      <c r="D15" s="172"/>
      <c r="E15" s="173"/>
    </row>
    <row r="16" spans="1:5" ht="47.25">
      <c r="A16" s="79" t="s">
        <v>7</v>
      </c>
      <c r="B16" s="76" t="s">
        <v>76</v>
      </c>
      <c r="C16" s="229">
        <f>C17</f>
        <v>309680</v>
      </c>
      <c r="D16" s="170">
        <f>D17</f>
        <v>240100</v>
      </c>
      <c r="E16" s="171">
        <f>E17</f>
        <v>240099.99999999997</v>
      </c>
    </row>
    <row r="17" spans="1:5" s="101" customFormat="1" ht="36" customHeight="1">
      <c r="A17" s="165" t="s">
        <v>8</v>
      </c>
      <c r="B17" s="76" t="s">
        <v>77</v>
      </c>
      <c r="C17" s="229">
        <f>C18+C19+C20+C21</f>
        <v>309680</v>
      </c>
      <c r="D17" s="170">
        <v>240100</v>
      </c>
      <c r="E17" s="171">
        <f>E18+E19+E20+E21</f>
        <v>240099.99999999997</v>
      </c>
    </row>
    <row r="18" spans="1:5" ht="47.25">
      <c r="A18" s="79" t="s">
        <v>9</v>
      </c>
      <c r="B18" s="78" t="s">
        <v>268</v>
      </c>
      <c r="C18" s="228">
        <v>146680</v>
      </c>
      <c r="D18" s="172">
        <v>90137</v>
      </c>
      <c r="E18" s="173">
        <v>90137</v>
      </c>
    </row>
    <row r="19" spans="1:5" ht="78.75">
      <c r="A19" s="79" t="s">
        <v>10</v>
      </c>
      <c r="B19" s="78" t="s">
        <v>269</v>
      </c>
      <c r="C19" s="228">
        <v>1020</v>
      </c>
      <c r="D19" s="172">
        <v>1898.4</v>
      </c>
      <c r="E19" s="173">
        <v>1898.4</v>
      </c>
    </row>
    <row r="20" spans="1:5" ht="68.25" customHeight="1">
      <c r="A20" s="79" t="s">
        <v>11</v>
      </c>
      <c r="B20" s="78" t="s">
        <v>270</v>
      </c>
      <c r="C20" s="228">
        <v>181320</v>
      </c>
      <c r="D20" s="172">
        <v>172508.2</v>
      </c>
      <c r="E20" s="173">
        <v>172508.2</v>
      </c>
    </row>
    <row r="21" spans="1:5" ht="69.75" customHeight="1">
      <c r="A21" s="79" t="s">
        <v>12</v>
      </c>
      <c r="B21" s="78" t="s">
        <v>271</v>
      </c>
      <c r="C21" s="228">
        <v>-19340</v>
      </c>
      <c r="D21" s="172">
        <v>-22443.599999999999</v>
      </c>
      <c r="E21" s="173">
        <v>-24443.599999999999</v>
      </c>
    </row>
    <row r="22" spans="1:5" s="101" customFormat="1" hidden="1">
      <c r="A22" s="165" t="s">
        <v>13</v>
      </c>
      <c r="B22" s="76" t="s">
        <v>34</v>
      </c>
      <c r="C22" s="229">
        <v>0</v>
      </c>
      <c r="D22" s="170">
        <v>0</v>
      </c>
      <c r="E22" s="171">
        <f>E23</f>
        <v>0</v>
      </c>
    </row>
    <row r="23" spans="1:5" hidden="1">
      <c r="A23" s="79" t="s">
        <v>36</v>
      </c>
      <c r="B23" s="78" t="s">
        <v>35</v>
      </c>
      <c r="C23" s="228">
        <v>0</v>
      </c>
      <c r="D23" s="172">
        <v>0</v>
      </c>
      <c r="E23" s="173">
        <v>0</v>
      </c>
    </row>
    <row r="24" spans="1:5" ht="18" hidden="1" customHeight="1">
      <c r="A24" s="79" t="s">
        <v>36</v>
      </c>
      <c r="B24" s="78" t="s">
        <v>37</v>
      </c>
      <c r="C24" s="228">
        <v>0</v>
      </c>
      <c r="D24" s="172">
        <v>0</v>
      </c>
      <c r="E24" s="173">
        <v>0</v>
      </c>
    </row>
    <row r="25" spans="1:5" s="101" customFormat="1">
      <c r="A25" s="165" t="s">
        <v>14</v>
      </c>
      <c r="B25" s="76" t="s">
        <v>39</v>
      </c>
      <c r="C25" s="229">
        <f>C26+C30</f>
        <v>108000</v>
      </c>
      <c r="D25" s="170" t="e">
        <f>D26+D30</f>
        <v>#REF!</v>
      </c>
      <c r="E25" s="170" t="e">
        <f>E26+E30</f>
        <v>#REF!</v>
      </c>
    </row>
    <row r="26" spans="1:5" s="101" customFormat="1">
      <c r="A26" s="165" t="s">
        <v>38</v>
      </c>
      <c r="B26" s="76" t="s">
        <v>40</v>
      </c>
      <c r="C26" s="229">
        <f>C27</f>
        <v>40000</v>
      </c>
      <c r="D26" s="170">
        <f>D27</f>
        <v>22000</v>
      </c>
      <c r="E26" s="171">
        <f>E27</f>
        <v>22000</v>
      </c>
    </row>
    <row r="27" spans="1:5" s="166" customFormat="1" ht="50.25" customHeight="1">
      <c r="A27" s="79" t="s">
        <v>243</v>
      </c>
      <c r="B27" s="78" t="s">
        <v>244</v>
      </c>
      <c r="C27" s="228">
        <f>C28+C29</f>
        <v>40000</v>
      </c>
      <c r="D27" s="172">
        <f>D29+D28</f>
        <v>22000</v>
      </c>
      <c r="E27" s="173">
        <f>E29+E28</f>
        <v>22000</v>
      </c>
    </row>
    <row r="28" spans="1:5" ht="78.75" customHeight="1">
      <c r="A28" s="79" t="s">
        <v>242</v>
      </c>
      <c r="B28" s="78" t="s">
        <v>240</v>
      </c>
      <c r="C28" s="228">
        <v>39000</v>
      </c>
      <c r="D28" s="172">
        <v>21000</v>
      </c>
      <c r="E28" s="173">
        <v>21000</v>
      </c>
    </row>
    <row r="29" spans="1:5" ht="64.5" customHeight="1">
      <c r="A29" s="79" t="s">
        <v>241</v>
      </c>
      <c r="B29" s="78" t="s">
        <v>239</v>
      </c>
      <c r="C29" s="228">
        <v>1000</v>
      </c>
      <c r="D29" s="172">
        <v>1000</v>
      </c>
      <c r="E29" s="173">
        <v>1000</v>
      </c>
    </row>
    <row r="30" spans="1:5" s="101" customFormat="1" ht="22.5" customHeight="1">
      <c r="A30" s="165" t="s">
        <v>43</v>
      </c>
      <c r="B30" s="76" t="s">
        <v>238</v>
      </c>
      <c r="C30" s="229">
        <f>C31+C33</f>
        <v>68000</v>
      </c>
      <c r="D30" s="170" t="e">
        <f>D31+#REF!</f>
        <v>#REF!</v>
      </c>
      <c r="E30" s="171" t="e">
        <f>E31+#REF!</f>
        <v>#REF!</v>
      </c>
    </row>
    <row r="31" spans="1:5" ht="21.75" customHeight="1">
      <c r="A31" s="79" t="s">
        <v>237</v>
      </c>
      <c r="B31" s="78" t="s">
        <v>272</v>
      </c>
      <c r="C31" s="228">
        <f>C32</f>
        <v>60000</v>
      </c>
      <c r="D31" s="172">
        <v>2000</v>
      </c>
      <c r="E31" s="173">
        <v>2000</v>
      </c>
    </row>
    <row r="32" spans="1:5" ht="47.25">
      <c r="A32" s="79" t="s">
        <v>235</v>
      </c>
      <c r="B32" s="78" t="s">
        <v>236</v>
      </c>
      <c r="C32" s="228">
        <v>60000</v>
      </c>
      <c r="D32" s="172">
        <v>2000</v>
      </c>
      <c r="E32" s="173">
        <v>2000</v>
      </c>
    </row>
    <row r="33" spans="1:5" ht="15" customHeight="1">
      <c r="A33" s="81" t="s">
        <v>233</v>
      </c>
      <c r="B33" s="78" t="s">
        <v>234</v>
      </c>
      <c r="C33" s="228">
        <f t="shared" ref="C33:E33" si="1">C34</f>
        <v>8000</v>
      </c>
      <c r="D33" s="172">
        <f t="shared" si="1"/>
        <v>51000</v>
      </c>
      <c r="E33" s="174">
        <f t="shared" si="1"/>
        <v>52000</v>
      </c>
    </row>
    <row r="34" spans="1:5" ht="46.5" customHeight="1">
      <c r="A34" s="81" t="s">
        <v>231</v>
      </c>
      <c r="B34" s="78" t="s">
        <v>232</v>
      </c>
      <c r="C34" s="228">
        <f>C36+C35</f>
        <v>8000</v>
      </c>
      <c r="D34" s="172">
        <f>D36+D35</f>
        <v>51000</v>
      </c>
      <c r="E34" s="174">
        <f>E36+E35</f>
        <v>52000</v>
      </c>
    </row>
    <row r="35" spans="1:5" ht="63">
      <c r="A35" s="81" t="s">
        <v>230</v>
      </c>
      <c r="B35" s="78" t="s">
        <v>278</v>
      </c>
      <c r="C35" s="228">
        <v>1000</v>
      </c>
      <c r="D35" s="172">
        <v>1000</v>
      </c>
      <c r="E35" s="174">
        <v>1000</v>
      </c>
    </row>
    <row r="36" spans="1:5" ht="63.75" customHeight="1">
      <c r="A36" s="81" t="s">
        <v>228</v>
      </c>
      <c r="B36" s="78" t="s">
        <v>227</v>
      </c>
      <c r="C36" s="228">
        <v>7000</v>
      </c>
      <c r="D36" s="172">
        <v>50000</v>
      </c>
      <c r="E36" s="174">
        <v>51000</v>
      </c>
    </row>
    <row r="37" spans="1:5" ht="31.5" hidden="1">
      <c r="A37" s="81" t="s">
        <v>223</v>
      </c>
      <c r="B37" s="87" t="s">
        <v>224</v>
      </c>
      <c r="C37" s="230"/>
      <c r="D37" s="175"/>
      <c r="E37" s="176"/>
    </row>
    <row r="38" spans="1:5" ht="63" hidden="1">
      <c r="A38" s="81" t="s">
        <v>225</v>
      </c>
      <c r="B38" s="84" t="s">
        <v>226</v>
      </c>
      <c r="C38" s="240"/>
      <c r="D38" s="177"/>
      <c r="E38" s="174"/>
    </row>
    <row r="39" spans="1:5" ht="78.75" hidden="1">
      <c r="A39" s="81" t="s">
        <v>66</v>
      </c>
      <c r="B39" s="84" t="s">
        <v>65</v>
      </c>
      <c r="C39" s="240"/>
      <c r="D39" s="177"/>
      <c r="E39" s="174">
        <v>0</v>
      </c>
    </row>
    <row r="40" spans="1:5" ht="32.25" hidden="1" customHeight="1">
      <c r="A40" s="81" t="s">
        <v>57</v>
      </c>
      <c r="B40" s="84" t="s">
        <v>58</v>
      </c>
      <c r="C40" s="240"/>
      <c r="D40" s="177"/>
      <c r="E40" s="174">
        <v>0</v>
      </c>
    </row>
    <row r="41" spans="1:5" ht="111.75" customHeight="1">
      <c r="A41" s="419" t="s">
        <v>60</v>
      </c>
      <c r="B41" s="87" t="s">
        <v>59</v>
      </c>
      <c r="C41" s="230">
        <f>C42</f>
        <v>0</v>
      </c>
      <c r="D41" s="177"/>
      <c r="E41" s="174">
        <v>0</v>
      </c>
    </row>
    <row r="42" spans="1:5" ht="99" customHeight="1">
      <c r="A42" s="81" t="s">
        <v>63</v>
      </c>
      <c r="B42" s="84" t="s">
        <v>61</v>
      </c>
      <c r="C42" s="240">
        <f>C43</f>
        <v>0</v>
      </c>
      <c r="D42" s="177"/>
      <c r="E42" s="174">
        <v>0</v>
      </c>
    </row>
    <row r="43" spans="1:5" ht="94.5" customHeight="1">
      <c r="A43" s="81" t="s">
        <v>64</v>
      </c>
      <c r="B43" s="84" t="s">
        <v>62</v>
      </c>
      <c r="C43" s="240">
        <v>0</v>
      </c>
      <c r="D43" s="177"/>
      <c r="E43" s="174">
        <v>0</v>
      </c>
    </row>
    <row r="44" spans="1:5">
      <c r="A44" s="418" t="s">
        <v>17</v>
      </c>
      <c r="B44" s="87" t="s">
        <v>68</v>
      </c>
      <c r="C44" s="230">
        <f>C45</f>
        <v>5736500</v>
      </c>
      <c r="D44" s="175" t="e">
        <f>D45</f>
        <v>#REF!</v>
      </c>
      <c r="E44" s="176" t="e">
        <f>E45</f>
        <v>#REF!</v>
      </c>
    </row>
    <row r="45" spans="1:5" ht="47.25">
      <c r="A45" s="81" t="s">
        <v>18</v>
      </c>
      <c r="B45" s="84" t="s">
        <v>69</v>
      </c>
      <c r="C45" s="240">
        <f>C58+C53+C46+C50</f>
        <v>5736500</v>
      </c>
      <c r="D45" s="177" t="e">
        <f>#REF!+D50+D53</f>
        <v>#REF!</v>
      </c>
      <c r="E45" s="174" t="e">
        <f>#REF!+E50+E53</f>
        <v>#REF!</v>
      </c>
    </row>
    <row r="46" spans="1:5" ht="15.75" customHeight="1">
      <c r="A46" s="419" t="s">
        <v>276</v>
      </c>
      <c r="B46" s="87" t="s">
        <v>585</v>
      </c>
      <c r="C46" s="230">
        <f>C47</f>
        <v>5262100</v>
      </c>
      <c r="D46" s="177"/>
      <c r="E46" s="174"/>
    </row>
    <row r="47" spans="1:5" ht="15.75" customHeight="1">
      <c r="A47" s="419" t="s">
        <v>20</v>
      </c>
      <c r="B47" s="87" t="s">
        <v>585</v>
      </c>
      <c r="C47" s="240">
        <v>5262100</v>
      </c>
      <c r="D47" s="177"/>
      <c r="E47" s="174"/>
    </row>
    <row r="48" spans="1:5" ht="54" customHeight="1">
      <c r="A48" s="81" t="str">
        <f>'[1]ПР 1 '!A48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B48" s="84" t="str">
        <f>'[1]ПР 1 '!B48</f>
        <v>2 02 16001 00 0000 150</v>
      </c>
      <c r="C48" s="240">
        <f>C49</f>
        <v>5262100</v>
      </c>
      <c r="D48" s="177"/>
      <c r="E48" s="174"/>
    </row>
    <row r="49" spans="1:5" ht="50.25" customHeight="1">
      <c r="A49" s="88" t="str">
        <f>'[1]ПР 1 '!$A$49</f>
        <v>Дотации бюджетам сельских поселений на выравнивание бюджетной обеспеченности из бюджетов муниципальных районов</v>
      </c>
      <c r="B49" s="84" t="s">
        <v>644</v>
      </c>
      <c r="C49" s="240">
        <v>5262100</v>
      </c>
      <c r="D49" s="177">
        <v>1421400</v>
      </c>
      <c r="E49" s="174">
        <v>1381300</v>
      </c>
    </row>
    <row r="50" spans="1:5" s="101" customFormat="1" ht="36" customHeight="1">
      <c r="A50" s="163" t="s">
        <v>281</v>
      </c>
      <c r="B50" s="164" t="s">
        <v>650</v>
      </c>
      <c r="C50" s="230">
        <f>C51</f>
        <v>300000</v>
      </c>
      <c r="D50" s="175">
        <f>D51</f>
        <v>509900</v>
      </c>
      <c r="E50" s="176">
        <f>E51</f>
        <v>548900</v>
      </c>
    </row>
    <row r="51" spans="1:5" ht="26.25" customHeight="1">
      <c r="A51" s="88" t="s">
        <v>139</v>
      </c>
      <c r="B51" s="92" t="s">
        <v>649</v>
      </c>
      <c r="C51" s="240">
        <v>300000</v>
      </c>
      <c r="D51" s="177">
        <v>509900</v>
      </c>
      <c r="E51" s="174">
        <v>548900</v>
      </c>
    </row>
    <row r="52" spans="1:5" ht="30.75" customHeight="1">
      <c r="A52" s="88" t="s">
        <v>282</v>
      </c>
      <c r="B52" s="92" t="s">
        <v>648</v>
      </c>
      <c r="C52" s="240">
        <v>300000</v>
      </c>
      <c r="D52" s="177">
        <v>509900</v>
      </c>
      <c r="E52" s="174">
        <v>548900</v>
      </c>
    </row>
    <row r="53" spans="1:5" s="101" customFormat="1" ht="31.5">
      <c r="A53" s="163" t="s">
        <v>277</v>
      </c>
      <c r="B53" s="87" t="s">
        <v>574</v>
      </c>
      <c r="C53" s="230">
        <f>C56+C54</f>
        <v>174400</v>
      </c>
      <c r="D53" s="175" t="e">
        <f>D56+#REF!</f>
        <v>#REF!</v>
      </c>
      <c r="E53" s="176" t="e">
        <f>E56+#REF!</f>
        <v>#REF!</v>
      </c>
    </row>
    <row r="54" spans="1:5" ht="47.25">
      <c r="A54" s="91" t="s">
        <v>191</v>
      </c>
      <c r="B54" s="92" t="s">
        <v>577</v>
      </c>
      <c r="C54" s="240">
        <f>C55</f>
        <v>700</v>
      </c>
      <c r="D54" s="177">
        <v>600</v>
      </c>
      <c r="E54" s="174">
        <v>600</v>
      </c>
    </row>
    <row r="55" spans="1:5" ht="47.25">
      <c r="A55" s="91" t="s">
        <v>646</v>
      </c>
      <c r="B55" s="92" t="s">
        <v>578</v>
      </c>
      <c r="C55" s="240">
        <v>700</v>
      </c>
      <c r="D55" s="177">
        <v>600</v>
      </c>
      <c r="E55" s="174">
        <v>600</v>
      </c>
    </row>
    <row r="56" spans="1:5" ht="47.25">
      <c r="A56" s="88" t="s">
        <v>138</v>
      </c>
      <c r="B56" s="92" t="s">
        <v>575</v>
      </c>
      <c r="C56" s="240">
        <f>C57</f>
        <v>173700</v>
      </c>
      <c r="D56" s="177">
        <f>D57</f>
        <v>35100</v>
      </c>
      <c r="E56" s="174">
        <f>E57</f>
        <v>35100</v>
      </c>
    </row>
    <row r="57" spans="1:5" ht="63" customHeight="1">
      <c r="A57" s="91" t="s">
        <v>713</v>
      </c>
      <c r="B57" s="92" t="s">
        <v>576</v>
      </c>
      <c r="C57" s="240">
        <v>173700</v>
      </c>
      <c r="D57" s="177">
        <v>35100</v>
      </c>
      <c r="E57" s="174">
        <v>35100</v>
      </c>
    </row>
    <row r="58" spans="1:5" s="101" customFormat="1">
      <c r="A58" s="163" t="s">
        <v>23</v>
      </c>
      <c r="B58" s="164" t="s">
        <v>579</v>
      </c>
      <c r="C58" s="230">
        <f>C59</f>
        <v>0</v>
      </c>
      <c r="D58" s="175">
        <f>D59</f>
        <v>509900</v>
      </c>
      <c r="E58" s="176">
        <f>E59</f>
        <v>548900</v>
      </c>
    </row>
    <row r="59" spans="1:5" ht="31.5">
      <c r="A59" s="88" t="s">
        <v>274</v>
      </c>
      <c r="B59" s="92" t="s">
        <v>580</v>
      </c>
      <c r="C59" s="240">
        <f>C60</f>
        <v>0</v>
      </c>
      <c r="D59" s="177">
        <v>509900</v>
      </c>
      <c r="E59" s="174">
        <v>548900</v>
      </c>
    </row>
    <row r="60" spans="1:5" ht="31.5">
      <c r="A60" s="88" t="s">
        <v>275</v>
      </c>
      <c r="B60" s="92" t="s">
        <v>581</v>
      </c>
      <c r="C60" s="240">
        <v>0</v>
      </c>
      <c r="D60" s="177">
        <v>509900</v>
      </c>
      <c r="E60" s="174">
        <v>548900</v>
      </c>
    </row>
    <row r="61" spans="1:5">
      <c r="A61" s="96" t="s">
        <v>24</v>
      </c>
      <c r="B61" s="87"/>
      <c r="C61" s="230">
        <f>C10+C44</f>
        <v>6494180</v>
      </c>
      <c r="D61" s="175" t="e">
        <f>D10+D44</f>
        <v>#REF!</v>
      </c>
      <c r="E61" s="175" t="e">
        <f>E10+E44</f>
        <v>#REF!</v>
      </c>
    </row>
    <row r="64" spans="1:5">
      <c r="E64" s="97"/>
    </row>
    <row r="65" spans="1:7" ht="37.5">
      <c r="A65" s="98" t="s">
        <v>196</v>
      </c>
      <c r="B65" s="434" t="s">
        <v>197</v>
      </c>
      <c r="C65" s="434"/>
      <c r="D65" s="434"/>
      <c r="E65" s="434"/>
      <c r="G65" s="203"/>
    </row>
  </sheetData>
  <mergeCells count="4">
    <mergeCell ref="A6:E7"/>
    <mergeCell ref="B65:E65"/>
    <mergeCell ref="B2:C2"/>
    <mergeCell ref="A3:C3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topLeftCell="A232" workbookViewId="0">
      <selection activeCell="I7" sqref="I7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>
      <c r="D1" s="389" t="s">
        <v>626</v>
      </c>
    </row>
    <row r="2" spans="1:11">
      <c r="D2" s="389" t="s">
        <v>738</v>
      </c>
      <c r="E2" s="389"/>
      <c r="F2" s="389"/>
      <c r="G2" s="18"/>
      <c r="H2" s="18"/>
      <c r="I2" s="18"/>
      <c r="J2" s="18"/>
      <c r="K2" s="18"/>
    </row>
    <row r="3" spans="1:11">
      <c r="C3" s="442" t="s">
        <v>606</v>
      </c>
      <c r="D3" s="442"/>
      <c r="E3" s="442"/>
      <c r="F3" s="442"/>
    </row>
    <row r="4" spans="1:11">
      <c r="A4" s="456" t="s">
        <v>704</v>
      </c>
      <c r="B4" s="456"/>
      <c r="C4" s="456"/>
      <c r="D4" s="456"/>
      <c r="E4" s="456"/>
      <c r="F4" s="456"/>
      <c r="G4" s="208"/>
    </row>
    <row r="5" spans="1:11">
      <c r="D5" s="18"/>
      <c r="E5" s="18"/>
      <c r="F5" s="18"/>
      <c r="G5" s="18"/>
    </row>
    <row r="6" spans="1:11">
      <c r="A6" s="440"/>
      <c r="B6" s="440"/>
      <c r="C6" s="441"/>
      <c r="D6" s="441"/>
      <c r="E6" s="441"/>
      <c r="F6" s="441"/>
      <c r="G6" s="441"/>
      <c r="H6" s="441"/>
    </row>
    <row r="7" spans="1:11" ht="87.75" customHeight="1">
      <c r="A7" s="440" t="s">
        <v>741</v>
      </c>
      <c r="B7" s="440"/>
      <c r="C7" s="440"/>
      <c r="D7" s="440"/>
      <c r="E7" s="440"/>
      <c r="F7" s="440"/>
      <c r="G7" s="440"/>
      <c r="H7" s="440"/>
    </row>
    <row r="8" spans="1:11">
      <c r="A8" s="8" t="s">
        <v>79</v>
      </c>
      <c r="B8" s="8" t="s">
        <v>79</v>
      </c>
      <c r="C8" s="8" t="s">
        <v>79</v>
      </c>
      <c r="D8" s="20" t="s">
        <v>79</v>
      </c>
      <c r="E8" s="20" t="s">
        <v>79</v>
      </c>
      <c r="F8" s="20"/>
      <c r="G8" s="20"/>
      <c r="H8" s="8"/>
    </row>
    <row r="9" spans="1:11" ht="15">
      <c r="A9" s="460" t="s">
        <v>80</v>
      </c>
      <c r="B9" s="461" t="s">
        <v>151</v>
      </c>
      <c r="C9" s="460" t="s">
        <v>81</v>
      </c>
      <c r="D9" s="460" t="s">
        <v>114</v>
      </c>
      <c r="E9" s="460" t="s">
        <v>115</v>
      </c>
      <c r="F9" s="462" t="s">
        <v>620</v>
      </c>
      <c r="G9" s="462" t="s">
        <v>532</v>
      </c>
      <c r="H9" s="462" t="s">
        <v>532</v>
      </c>
    </row>
    <row r="10" spans="1:11" ht="15">
      <c r="A10" s="460"/>
      <c r="B10" s="461"/>
      <c r="C10" s="460"/>
      <c r="D10" s="460"/>
      <c r="E10" s="460"/>
      <c r="F10" s="463"/>
      <c r="G10" s="463"/>
      <c r="H10" s="463"/>
    </row>
    <row r="11" spans="1:11" ht="31.5">
      <c r="A11" s="358" t="s">
        <v>531</v>
      </c>
      <c r="B11" s="359" t="s">
        <v>214</v>
      </c>
      <c r="C11" s="359"/>
      <c r="D11" s="359"/>
      <c r="E11" s="359"/>
      <c r="F11" s="360">
        <f>F12+F49+F57+F84+F126+F164+F171+F201+F232</f>
        <v>6494180</v>
      </c>
      <c r="G11" s="360" t="e">
        <f>G12+G49+G59+G65+G76+G86+G121+G128+G186+#REF!</f>
        <v>#REF!</v>
      </c>
      <c r="H11" s="360" t="e">
        <f>H12+H49+H59+H65+H76+H86+H121+H128+H186+#REF!</f>
        <v>#REF!</v>
      </c>
    </row>
    <row r="12" spans="1:11">
      <c r="A12" s="358" t="s">
        <v>459</v>
      </c>
      <c r="B12" s="359" t="s">
        <v>214</v>
      </c>
      <c r="C12" s="359" t="s">
        <v>83</v>
      </c>
      <c r="D12" s="359"/>
      <c r="E12" s="359"/>
      <c r="F12" s="360">
        <f>F13+F19+F33+F41+F44+F38</f>
        <v>5026710</v>
      </c>
      <c r="G12" s="360">
        <f t="shared" ref="G12:H12" si="0">G13+G19+G33+G41+G44</f>
        <v>4391623.87</v>
      </c>
      <c r="H12" s="360">
        <f t="shared" si="0"/>
        <v>4391623.87</v>
      </c>
    </row>
    <row r="13" spans="1:11" ht="47.25">
      <c r="A13" s="235" t="s">
        <v>84</v>
      </c>
      <c r="B13" s="359" t="s">
        <v>214</v>
      </c>
      <c r="C13" s="359" t="s">
        <v>85</v>
      </c>
      <c r="D13" s="359"/>
      <c r="E13" s="359"/>
      <c r="F13" s="360">
        <f>F15</f>
        <v>926066</v>
      </c>
      <c r="G13" s="360">
        <f t="shared" ref="G13:H13" si="1">G15</f>
        <v>601370</v>
      </c>
      <c r="H13" s="360">
        <f t="shared" si="1"/>
        <v>601370</v>
      </c>
    </row>
    <row r="14" spans="1:11" ht="31.5">
      <c r="A14" s="358" t="s">
        <v>310</v>
      </c>
      <c r="B14" s="359" t="s">
        <v>214</v>
      </c>
      <c r="C14" s="359" t="s">
        <v>85</v>
      </c>
      <c r="D14" s="359" t="s">
        <v>311</v>
      </c>
      <c r="E14" s="359"/>
      <c r="F14" s="360">
        <f>F15</f>
        <v>926066</v>
      </c>
      <c r="G14" s="360">
        <f t="shared" ref="G14:H14" si="2">G15</f>
        <v>601370</v>
      </c>
      <c r="H14" s="360">
        <f t="shared" si="2"/>
        <v>601370</v>
      </c>
    </row>
    <row r="15" spans="1:11" ht="45.6" customHeight="1">
      <c r="A15" s="205" t="s">
        <v>460</v>
      </c>
      <c r="B15" s="372" t="s">
        <v>214</v>
      </c>
      <c r="C15" s="362" t="s">
        <v>85</v>
      </c>
      <c r="D15" s="362" t="s">
        <v>313</v>
      </c>
      <c r="E15" s="362" t="s">
        <v>461</v>
      </c>
      <c r="F15" s="363">
        <v>926066</v>
      </c>
      <c r="G15" s="363">
        <f t="shared" ref="G15:H15" si="3">G16+G17+G18</f>
        <v>601370</v>
      </c>
      <c r="H15" s="363">
        <f t="shared" si="3"/>
        <v>601370</v>
      </c>
    </row>
    <row r="16" spans="1:11" ht="34.5" customHeight="1">
      <c r="A16" s="205" t="s">
        <v>462</v>
      </c>
      <c r="B16" s="372" t="s">
        <v>214</v>
      </c>
      <c r="C16" s="362" t="s">
        <v>85</v>
      </c>
      <c r="D16" s="362" t="s">
        <v>313</v>
      </c>
      <c r="E16" s="362" t="s">
        <v>463</v>
      </c>
      <c r="F16" s="363">
        <v>700496</v>
      </c>
      <c r="G16" s="363">
        <v>455070</v>
      </c>
      <c r="H16" s="363">
        <v>455070</v>
      </c>
    </row>
    <row r="17" spans="1:8" ht="47.25">
      <c r="A17" s="205" t="s">
        <v>122</v>
      </c>
      <c r="B17" s="372" t="s">
        <v>214</v>
      </c>
      <c r="C17" s="362" t="s">
        <v>85</v>
      </c>
      <c r="D17" s="362" t="s">
        <v>313</v>
      </c>
      <c r="E17" s="362" t="s">
        <v>464</v>
      </c>
      <c r="F17" s="363">
        <v>1000</v>
      </c>
      <c r="G17" s="363">
        <v>9000</v>
      </c>
      <c r="H17" s="363">
        <v>9000</v>
      </c>
    </row>
    <row r="18" spans="1:8" ht="63">
      <c r="A18" s="205" t="s">
        <v>258</v>
      </c>
      <c r="B18" s="372" t="s">
        <v>214</v>
      </c>
      <c r="C18" s="362" t="s">
        <v>85</v>
      </c>
      <c r="D18" s="362" t="s">
        <v>313</v>
      </c>
      <c r="E18" s="362" t="s">
        <v>465</v>
      </c>
      <c r="F18" s="363">
        <v>214570</v>
      </c>
      <c r="G18" s="363">
        <v>137300</v>
      </c>
      <c r="H18" s="363">
        <v>137300</v>
      </c>
    </row>
    <row r="19" spans="1:8" ht="66" customHeight="1">
      <c r="A19" s="235" t="s">
        <v>86</v>
      </c>
      <c r="B19" s="359" t="s">
        <v>214</v>
      </c>
      <c r="C19" s="364" t="s">
        <v>87</v>
      </c>
      <c r="D19" s="364"/>
      <c r="E19" s="364"/>
      <c r="F19" s="365">
        <f>F21+F26+F29</f>
        <v>3183198</v>
      </c>
      <c r="G19" s="365">
        <f t="shared" ref="G19:H19" si="4">G21+G26+G29</f>
        <v>3042303.95</v>
      </c>
      <c r="H19" s="365">
        <f t="shared" si="4"/>
        <v>3042303.95</v>
      </c>
    </row>
    <row r="20" spans="1:8" ht="64.150000000000006" customHeight="1">
      <c r="A20" s="358" t="s">
        <v>310</v>
      </c>
      <c r="B20" s="359" t="s">
        <v>214</v>
      </c>
      <c r="C20" s="364" t="s">
        <v>87</v>
      </c>
      <c r="D20" s="364" t="s">
        <v>311</v>
      </c>
      <c r="E20" s="364"/>
      <c r="F20" s="365">
        <f>F21+F26+F29</f>
        <v>3183198</v>
      </c>
      <c r="G20" s="365">
        <f t="shared" ref="G20:H20" si="5">G21+G26+G29</f>
        <v>3042303.95</v>
      </c>
      <c r="H20" s="365">
        <f t="shared" si="5"/>
        <v>3042303.95</v>
      </c>
    </row>
    <row r="21" spans="1:8" ht="31.5">
      <c r="A21" s="205" t="s">
        <v>460</v>
      </c>
      <c r="B21" s="372" t="s">
        <v>214</v>
      </c>
      <c r="C21" s="362" t="s">
        <v>87</v>
      </c>
      <c r="D21" s="362" t="s">
        <v>314</v>
      </c>
      <c r="E21" s="362" t="s">
        <v>461</v>
      </c>
      <c r="F21" s="363">
        <v>3013898</v>
      </c>
      <c r="G21" s="363">
        <f t="shared" ref="G21:H21" si="6">G23+G24+G25</f>
        <v>2672703.9500000002</v>
      </c>
      <c r="H21" s="363">
        <f t="shared" si="6"/>
        <v>2672703.9500000002</v>
      </c>
    </row>
    <row r="22" spans="1:8" ht="31.5" hidden="1" customHeight="1">
      <c r="A22" s="414" t="s">
        <v>462</v>
      </c>
      <c r="B22" s="415" t="s">
        <v>214</v>
      </c>
      <c r="C22" s="416" t="s">
        <v>87</v>
      </c>
      <c r="D22" s="416" t="s">
        <v>314</v>
      </c>
      <c r="E22" s="416" t="s">
        <v>463</v>
      </c>
      <c r="F22" s="417">
        <v>1800000</v>
      </c>
      <c r="G22" s="363">
        <v>1800000</v>
      </c>
      <c r="H22" s="363">
        <v>1800000</v>
      </c>
    </row>
    <row r="23" spans="1:8" ht="34.5" customHeight="1">
      <c r="A23" s="205" t="s">
        <v>462</v>
      </c>
      <c r="B23" s="372" t="s">
        <v>214</v>
      </c>
      <c r="C23" s="362" t="s">
        <v>87</v>
      </c>
      <c r="D23" s="362" t="s">
        <v>314</v>
      </c>
      <c r="E23" s="362" t="s">
        <v>463</v>
      </c>
      <c r="F23" s="363">
        <v>2291238</v>
      </c>
      <c r="G23" s="363">
        <v>2052703.95</v>
      </c>
      <c r="H23" s="363">
        <v>2052703.95</v>
      </c>
    </row>
    <row r="24" spans="1:8" ht="47.25">
      <c r="A24" s="205" t="s">
        <v>122</v>
      </c>
      <c r="B24" s="372" t="s">
        <v>214</v>
      </c>
      <c r="C24" s="362" t="s">
        <v>87</v>
      </c>
      <c r="D24" s="362" t="s">
        <v>314</v>
      </c>
      <c r="E24" s="362" t="s">
        <v>464</v>
      </c>
      <c r="F24" s="363">
        <v>1000</v>
      </c>
      <c r="G24" s="363">
        <v>11000</v>
      </c>
      <c r="H24" s="363">
        <v>11000</v>
      </c>
    </row>
    <row r="25" spans="1:8" ht="63">
      <c r="A25" s="205" t="s">
        <v>258</v>
      </c>
      <c r="B25" s="372" t="s">
        <v>214</v>
      </c>
      <c r="C25" s="362" t="s">
        <v>87</v>
      </c>
      <c r="D25" s="362" t="s">
        <v>314</v>
      </c>
      <c r="E25" s="362" t="s">
        <v>465</v>
      </c>
      <c r="F25" s="363">
        <v>711660</v>
      </c>
      <c r="G25" s="363">
        <v>609000</v>
      </c>
      <c r="H25" s="363">
        <v>609000</v>
      </c>
    </row>
    <row r="26" spans="1:8" ht="31.5">
      <c r="A26" s="205" t="s">
        <v>466</v>
      </c>
      <c r="B26" s="372" t="s">
        <v>214</v>
      </c>
      <c r="C26" s="362" t="s">
        <v>87</v>
      </c>
      <c r="D26" s="362" t="s">
        <v>317</v>
      </c>
      <c r="E26" s="362" t="s">
        <v>307</v>
      </c>
      <c r="F26" s="363">
        <v>166100</v>
      </c>
      <c r="G26" s="363">
        <f t="shared" ref="G26:H26" si="7">G27</f>
        <v>310600</v>
      </c>
      <c r="H26" s="363">
        <f t="shared" si="7"/>
        <v>310600</v>
      </c>
    </row>
    <row r="27" spans="1:8" s="149" customFormat="1" ht="24.6" customHeight="1">
      <c r="A27" s="205" t="s">
        <v>537</v>
      </c>
      <c r="B27" s="372" t="s">
        <v>214</v>
      </c>
      <c r="C27" s="362" t="s">
        <v>87</v>
      </c>
      <c r="D27" s="362" t="s">
        <v>317</v>
      </c>
      <c r="E27" s="362" t="s">
        <v>468</v>
      </c>
      <c r="F27" s="363">
        <v>116100</v>
      </c>
      <c r="G27" s="363">
        <v>310600</v>
      </c>
      <c r="H27" s="363">
        <v>310600</v>
      </c>
    </row>
    <row r="28" spans="1:8" s="149" customFormat="1" ht="24.6" customHeight="1">
      <c r="A28" s="205" t="s">
        <v>607</v>
      </c>
      <c r="B28" s="372" t="s">
        <v>214</v>
      </c>
      <c r="C28" s="362" t="s">
        <v>608</v>
      </c>
      <c r="D28" s="362" t="s">
        <v>317</v>
      </c>
      <c r="E28" s="362" t="s">
        <v>609</v>
      </c>
      <c r="F28" s="363">
        <v>50000</v>
      </c>
      <c r="G28" s="363"/>
      <c r="H28" s="363"/>
    </row>
    <row r="29" spans="1:8" ht="34.5" customHeight="1">
      <c r="A29" s="311" t="s">
        <v>319</v>
      </c>
      <c r="B29" s="372" t="s">
        <v>214</v>
      </c>
      <c r="C29" s="362" t="s">
        <v>87</v>
      </c>
      <c r="D29" s="362" t="s">
        <v>317</v>
      </c>
      <c r="E29" s="362" t="s">
        <v>469</v>
      </c>
      <c r="F29" s="363">
        <v>3200</v>
      </c>
      <c r="G29" s="363">
        <f t="shared" ref="G29:H29" si="8">G30+G31+G32</f>
        <v>59000</v>
      </c>
      <c r="H29" s="363">
        <f t="shared" si="8"/>
        <v>59000</v>
      </c>
    </row>
    <row r="30" spans="1:8" ht="34.5" customHeight="1">
      <c r="A30" s="236" t="s">
        <v>283</v>
      </c>
      <c r="B30" s="372" t="s">
        <v>214</v>
      </c>
      <c r="C30" s="362" t="s">
        <v>87</v>
      </c>
      <c r="D30" s="362" t="s">
        <v>317</v>
      </c>
      <c r="E30" s="362" t="s">
        <v>533</v>
      </c>
      <c r="F30" s="363">
        <v>0</v>
      </c>
      <c r="G30" s="363">
        <v>50000</v>
      </c>
      <c r="H30" s="363">
        <v>50000</v>
      </c>
    </row>
    <row r="31" spans="1:8">
      <c r="A31" s="205" t="s">
        <v>534</v>
      </c>
      <c r="B31" s="372" t="s">
        <v>214</v>
      </c>
      <c r="C31" s="362" t="s">
        <v>87</v>
      </c>
      <c r="D31" s="362" t="s">
        <v>317</v>
      </c>
      <c r="E31" s="362" t="s">
        <v>471</v>
      </c>
      <c r="F31" s="363">
        <v>500</v>
      </c>
      <c r="G31" s="363">
        <v>6000</v>
      </c>
      <c r="H31" s="363">
        <v>6000</v>
      </c>
    </row>
    <row r="32" spans="1:8">
      <c r="A32" s="205" t="s">
        <v>259</v>
      </c>
      <c r="B32" s="372" t="s">
        <v>214</v>
      </c>
      <c r="C32" s="362" t="s">
        <v>87</v>
      </c>
      <c r="D32" s="362" t="s">
        <v>317</v>
      </c>
      <c r="E32" s="362" t="s">
        <v>472</v>
      </c>
      <c r="F32" s="363">
        <v>2700</v>
      </c>
      <c r="G32" s="363">
        <v>3000</v>
      </c>
      <c r="H32" s="363">
        <v>3000</v>
      </c>
    </row>
    <row r="33" spans="1:8" ht="62.25" customHeight="1">
      <c r="A33" s="237" t="s">
        <v>88</v>
      </c>
      <c r="B33" s="359" t="s">
        <v>214</v>
      </c>
      <c r="C33" s="366" t="s">
        <v>89</v>
      </c>
      <c r="D33" s="366"/>
      <c r="E33" s="366"/>
      <c r="F33" s="367">
        <f>F34+F36</f>
        <v>906746</v>
      </c>
      <c r="G33" s="367">
        <f t="shared" ref="G33:H33" si="9">G34+G36</f>
        <v>644249.92000000004</v>
      </c>
      <c r="H33" s="367">
        <f t="shared" si="9"/>
        <v>644249.92000000004</v>
      </c>
    </row>
    <row r="34" spans="1:8">
      <c r="A34" s="264" t="s">
        <v>409</v>
      </c>
      <c r="B34" s="372" t="s">
        <v>214</v>
      </c>
      <c r="C34" s="368" t="s">
        <v>89</v>
      </c>
      <c r="D34" s="368" t="s">
        <v>413</v>
      </c>
      <c r="E34" s="368" t="s">
        <v>410</v>
      </c>
      <c r="F34" s="369">
        <v>36196</v>
      </c>
      <c r="G34" s="369">
        <f t="shared" ref="G34:H34" si="10">G35</f>
        <v>17187.419999999998</v>
      </c>
      <c r="H34" s="369">
        <f t="shared" si="10"/>
        <v>17187.419999999998</v>
      </c>
    </row>
    <row r="35" spans="1:8">
      <c r="A35" s="264" t="s">
        <v>23</v>
      </c>
      <c r="B35" s="372" t="s">
        <v>214</v>
      </c>
      <c r="C35" s="368" t="s">
        <v>89</v>
      </c>
      <c r="D35" s="368" t="s">
        <v>413</v>
      </c>
      <c r="E35" s="368" t="s">
        <v>473</v>
      </c>
      <c r="F35" s="369">
        <v>36196</v>
      </c>
      <c r="G35" s="369">
        <v>17187.419999999998</v>
      </c>
      <c r="H35" s="369">
        <v>17187.419999999998</v>
      </c>
    </row>
    <row r="36" spans="1:8">
      <c r="A36" s="264" t="s">
        <v>409</v>
      </c>
      <c r="B36" s="372" t="s">
        <v>214</v>
      </c>
      <c r="C36" s="368" t="s">
        <v>89</v>
      </c>
      <c r="D36" s="368" t="s">
        <v>413</v>
      </c>
      <c r="E36" s="368" t="s">
        <v>410</v>
      </c>
      <c r="F36" s="369">
        <v>870550</v>
      </c>
      <c r="G36" s="369">
        <f t="shared" ref="G36:H36" si="11">G37</f>
        <v>627062.5</v>
      </c>
      <c r="H36" s="369">
        <f t="shared" si="11"/>
        <v>627062.5</v>
      </c>
    </row>
    <row r="37" spans="1:8" ht="29.25" customHeight="1">
      <c r="A37" s="264" t="s">
        <v>23</v>
      </c>
      <c r="B37" s="372" t="s">
        <v>214</v>
      </c>
      <c r="C37" s="368" t="s">
        <v>89</v>
      </c>
      <c r="D37" s="368" t="s">
        <v>413</v>
      </c>
      <c r="E37" s="368" t="s">
        <v>473</v>
      </c>
      <c r="F37" s="369">
        <v>870550</v>
      </c>
      <c r="G37" s="369">
        <v>627062.5</v>
      </c>
      <c r="H37" s="369">
        <v>627062.5</v>
      </c>
    </row>
    <row r="38" spans="1:8" ht="31.5">
      <c r="A38" s="388" t="s">
        <v>212</v>
      </c>
      <c r="B38" s="376" t="s">
        <v>214</v>
      </c>
      <c r="C38" s="366" t="s">
        <v>213</v>
      </c>
      <c r="D38" s="366"/>
      <c r="E38" s="366"/>
      <c r="F38" s="367">
        <f>F39</f>
        <v>0</v>
      </c>
      <c r="G38" s="369"/>
      <c r="H38" s="369"/>
    </row>
    <row r="39" spans="1:8">
      <c r="A39" s="264" t="s">
        <v>23</v>
      </c>
      <c r="B39" s="372" t="s">
        <v>214</v>
      </c>
      <c r="C39" s="368" t="s">
        <v>213</v>
      </c>
      <c r="D39" s="368" t="s">
        <v>665</v>
      </c>
      <c r="E39" s="368" t="s">
        <v>320</v>
      </c>
      <c r="F39" s="369">
        <v>0</v>
      </c>
      <c r="G39" s="369"/>
      <c r="H39" s="369"/>
    </row>
    <row r="40" spans="1:8" ht="18" customHeight="1">
      <c r="A40" s="264" t="s">
        <v>598</v>
      </c>
      <c r="B40" s="372" t="s">
        <v>214</v>
      </c>
      <c r="C40" s="368" t="s">
        <v>213</v>
      </c>
      <c r="D40" s="368" t="s">
        <v>665</v>
      </c>
      <c r="E40" s="368" t="s">
        <v>610</v>
      </c>
      <c r="F40" s="369">
        <v>0</v>
      </c>
      <c r="G40" s="369"/>
      <c r="H40" s="369"/>
    </row>
    <row r="41" spans="1:8">
      <c r="A41" s="322" t="s">
        <v>90</v>
      </c>
      <c r="B41" s="359" t="s">
        <v>214</v>
      </c>
      <c r="C41" s="354" t="s">
        <v>91</v>
      </c>
      <c r="D41" s="354"/>
      <c r="E41" s="354"/>
      <c r="F41" s="356">
        <f>F43</f>
        <v>5000</v>
      </c>
      <c r="G41" s="356">
        <f t="shared" ref="G41:H41" si="12">G43</f>
        <v>3000</v>
      </c>
      <c r="H41" s="356">
        <f t="shared" si="12"/>
        <v>3000</v>
      </c>
    </row>
    <row r="42" spans="1:8" ht="31.5">
      <c r="A42" s="353" t="s">
        <v>536</v>
      </c>
      <c r="B42" s="359" t="s">
        <v>214</v>
      </c>
      <c r="C42" s="354" t="s">
        <v>91</v>
      </c>
      <c r="D42" s="354" t="s">
        <v>535</v>
      </c>
      <c r="E42" s="351" t="s">
        <v>320</v>
      </c>
      <c r="F42" s="352">
        <f>F43</f>
        <v>5000</v>
      </c>
      <c r="G42" s="352">
        <f t="shared" ref="G42:H42" si="13">G43</f>
        <v>3000</v>
      </c>
      <c r="H42" s="352">
        <f t="shared" si="13"/>
        <v>3000</v>
      </c>
    </row>
    <row r="43" spans="1:8">
      <c r="A43" s="189" t="s">
        <v>128</v>
      </c>
      <c r="B43" s="372" t="s">
        <v>214</v>
      </c>
      <c r="C43" s="351" t="s">
        <v>91</v>
      </c>
      <c r="D43" s="351" t="s">
        <v>535</v>
      </c>
      <c r="E43" s="351" t="s">
        <v>474</v>
      </c>
      <c r="F43" s="352">
        <v>5000</v>
      </c>
      <c r="G43" s="352">
        <v>3000</v>
      </c>
      <c r="H43" s="352">
        <v>3000</v>
      </c>
    </row>
    <row r="44" spans="1:8">
      <c r="A44" s="322" t="s">
        <v>221</v>
      </c>
      <c r="B44" s="359" t="s">
        <v>214</v>
      </c>
      <c r="C44" s="354" t="s">
        <v>218</v>
      </c>
      <c r="D44" s="354"/>
      <c r="E44" s="354"/>
      <c r="F44" s="356">
        <f>F45+F47</f>
        <v>5700</v>
      </c>
      <c r="G44" s="356">
        <f t="shared" ref="G44:H44" si="14">G45+G47</f>
        <v>100700</v>
      </c>
      <c r="H44" s="356">
        <f t="shared" si="14"/>
        <v>100700</v>
      </c>
    </row>
    <row r="45" spans="1:8" ht="31.5">
      <c r="A45" s="189" t="s">
        <v>466</v>
      </c>
      <c r="B45" s="372" t="s">
        <v>214</v>
      </c>
      <c r="C45" s="351" t="s">
        <v>218</v>
      </c>
      <c r="D45" s="351" t="s">
        <v>613</v>
      </c>
      <c r="E45" s="351" t="s">
        <v>307</v>
      </c>
      <c r="F45" s="352">
        <v>700</v>
      </c>
      <c r="G45" s="352">
        <v>700</v>
      </c>
      <c r="H45" s="352">
        <v>700</v>
      </c>
    </row>
    <row r="46" spans="1:8">
      <c r="A46" s="264" t="s">
        <v>537</v>
      </c>
      <c r="B46" s="372" t="s">
        <v>214</v>
      </c>
      <c r="C46" s="351" t="s">
        <v>218</v>
      </c>
      <c r="D46" s="351" t="s">
        <v>613</v>
      </c>
      <c r="E46" s="351" t="s">
        <v>468</v>
      </c>
      <c r="F46" s="352">
        <v>700</v>
      </c>
      <c r="G46" s="352">
        <v>700</v>
      </c>
      <c r="H46" s="352">
        <v>700</v>
      </c>
    </row>
    <row r="47" spans="1:8" ht="31.5">
      <c r="A47" s="189" t="s">
        <v>466</v>
      </c>
      <c r="B47" s="372" t="s">
        <v>214</v>
      </c>
      <c r="C47" s="351" t="s">
        <v>218</v>
      </c>
      <c r="D47" s="351" t="s">
        <v>439</v>
      </c>
      <c r="E47" s="351" t="s">
        <v>307</v>
      </c>
      <c r="F47" s="352">
        <v>5000</v>
      </c>
      <c r="G47" s="352">
        <f t="shared" ref="G47:H47" si="15">G48</f>
        <v>100000</v>
      </c>
      <c r="H47" s="352">
        <f t="shared" si="15"/>
        <v>100000</v>
      </c>
    </row>
    <row r="48" spans="1:8">
      <c r="A48" s="264" t="s">
        <v>537</v>
      </c>
      <c r="B48" s="372" t="s">
        <v>214</v>
      </c>
      <c r="C48" s="351" t="s">
        <v>218</v>
      </c>
      <c r="D48" s="351" t="s">
        <v>439</v>
      </c>
      <c r="E48" s="351" t="s">
        <v>468</v>
      </c>
      <c r="F48" s="352">
        <v>5000</v>
      </c>
      <c r="G48" s="352">
        <v>100000</v>
      </c>
      <c r="H48" s="352">
        <v>100000</v>
      </c>
    </row>
    <row r="49" spans="1:8" ht="24.75" customHeight="1">
      <c r="A49" s="235" t="s">
        <v>145</v>
      </c>
      <c r="B49" s="359" t="s">
        <v>214</v>
      </c>
      <c r="C49" s="366" t="s">
        <v>144</v>
      </c>
      <c r="D49" s="366"/>
      <c r="E49" s="366"/>
      <c r="F49" s="367">
        <f>F50</f>
        <v>173700</v>
      </c>
      <c r="G49" s="367">
        <f t="shared" ref="G49:H49" si="16">G50</f>
        <v>126100</v>
      </c>
      <c r="H49" s="367">
        <f t="shared" si="16"/>
        <v>126100</v>
      </c>
    </row>
    <row r="50" spans="1:8" ht="67.5" customHeight="1">
      <c r="A50" s="237" t="s">
        <v>611</v>
      </c>
      <c r="B50" s="359" t="s">
        <v>214</v>
      </c>
      <c r="C50" s="366" t="s">
        <v>144</v>
      </c>
      <c r="D50" s="366" t="s">
        <v>618</v>
      </c>
      <c r="E50" s="366"/>
      <c r="F50" s="367">
        <f>F51+F55</f>
        <v>173700</v>
      </c>
      <c r="G50" s="367">
        <f t="shared" ref="G50:H50" si="17">G51+G55</f>
        <v>126100</v>
      </c>
      <c r="H50" s="367">
        <f t="shared" si="17"/>
        <v>126100</v>
      </c>
    </row>
    <row r="51" spans="1:8" ht="38.25" customHeight="1">
      <c r="A51" s="309" t="s">
        <v>538</v>
      </c>
      <c r="B51" s="372" t="s">
        <v>214</v>
      </c>
      <c r="C51" s="351" t="s">
        <v>144</v>
      </c>
      <c r="D51" s="351" t="s">
        <v>596</v>
      </c>
      <c r="E51" s="351" t="s">
        <v>461</v>
      </c>
      <c r="F51" s="352">
        <v>172700</v>
      </c>
      <c r="G51" s="352">
        <f t="shared" ref="G51:H51" si="18">G52+G53+G54</f>
        <v>119210</v>
      </c>
      <c r="H51" s="352">
        <f t="shared" si="18"/>
        <v>119210</v>
      </c>
    </row>
    <row r="52" spans="1:8" ht="31.5">
      <c r="A52" s="264" t="s">
        <v>462</v>
      </c>
      <c r="B52" s="372" t="s">
        <v>214</v>
      </c>
      <c r="C52" s="351" t="s">
        <v>144</v>
      </c>
      <c r="D52" s="351" t="s">
        <v>596</v>
      </c>
      <c r="E52" s="351" t="s">
        <v>463</v>
      </c>
      <c r="F52" s="352">
        <v>120242.6</v>
      </c>
      <c r="G52" s="352">
        <v>91710</v>
      </c>
      <c r="H52" s="352">
        <v>91710</v>
      </c>
    </row>
    <row r="53" spans="1:8" ht="47.25">
      <c r="A53" s="264" t="s">
        <v>122</v>
      </c>
      <c r="B53" s="372" t="s">
        <v>214</v>
      </c>
      <c r="C53" s="351" t="s">
        <v>144</v>
      </c>
      <c r="D53" s="351" t="s">
        <v>596</v>
      </c>
      <c r="E53" s="351" t="s">
        <v>464</v>
      </c>
      <c r="F53" s="352">
        <v>1000</v>
      </c>
      <c r="G53" s="352">
        <v>0</v>
      </c>
      <c r="H53" s="352">
        <v>0</v>
      </c>
    </row>
    <row r="54" spans="1:8" ht="62.45" customHeight="1">
      <c r="A54" s="264" t="s">
        <v>258</v>
      </c>
      <c r="B54" s="372" t="s">
        <v>214</v>
      </c>
      <c r="C54" s="351" t="s">
        <v>144</v>
      </c>
      <c r="D54" s="351" t="s">
        <v>596</v>
      </c>
      <c r="E54" s="351" t="s">
        <v>465</v>
      </c>
      <c r="F54" s="352">
        <v>51457.4</v>
      </c>
      <c r="G54" s="352">
        <v>27500</v>
      </c>
      <c r="H54" s="352">
        <v>27500</v>
      </c>
    </row>
    <row r="55" spans="1:8" ht="61.9" customHeight="1">
      <c r="A55" s="189" t="s">
        <v>466</v>
      </c>
      <c r="B55" s="372" t="s">
        <v>214</v>
      </c>
      <c r="C55" s="351" t="s">
        <v>144</v>
      </c>
      <c r="D55" s="351" t="s">
        <v>596</v>
      </c>
      <c r="E55" s="351" t="s">
        <v>307</v>
      </c>
      <c r="F55" s="352">
        <v>1000</v>
      </c>
      <c r="G55" s="352">
        <f t="shared" ref="G55:H55" si="19">G56</f>
        <v>6890</v>
      </c>
      <c r="H55" s="352">
        <f t="shared" si="19"/>
        <v>6890</v>
      </c>
    </row>
    <row r="56" spans="1:8" ht="27" customHeight="1">
      <c r="A56" s="264" t="s">
        <v>284</v>
      </c>
      <c r="B56" s="372" t="s">
        <v>214</v>
      </c>
      <c r="C56" s="351" t="s">
        <v>144</v>
      </c>
      <c r="D56" s="351" t="s">
        <v>596</v>
      </c>
      <c r="E56" s="351" t="s">
        <v>468</v>
      </c>
      <c r="F56" s="352">
        <v>1000</v>
      </c>
      <c r="G56" s="352">
        <v>6890</v>
      </c>
      <c r="H56" s="352">
        <v>6890</v>
      </c>
    </row>
    <row r="57" spans="1:8" ht="39.75" customHeight="1">
      <c r="A57" s="235" t="s">
        <v>92</v>
      </c>
      <c r="B57" s="359" t="s">
        <v>214</v>
      </c>
      <c r="C57" s="354" t="s">
        <v>93</v>
      </c>
      <c r="D57" s="351"/>
      <c r="E57" s="351"/>
      <c r="F57" s="356">
        <f>F58+F64</f>
        <v>6000</v>
      </c>
      <c r="G57" s="356" t="e">
        <f>G58+G64</f>
        <v>#REF!</v>
      </c>
      <c r="H57" s="356" t="e">
        <f>H58+H64</f>
        <v>#REF!</v>
      </c>
    </row>
    <row r="58" spans="1:8" ht="41.25" customHeight="1">
      <c r="A58" s="319" t="s">
        <v>321</v>
      </c>
      <c r="B58" s="359" t="s">
        <v>214</v>
      </c>
      <c r="C58" s="354" t="s">
        <v>95</v>
      </c>
      <c r="D58" s="354" t="s">
        <v>475</v>
      </c>
      <c r="E58" s="354"/>
      <c r="F58" s="356">
        <f>F59</f>
        <v>1000</v>
      </c>
      <c r="G58" s="356" t="e">
        <f>#REF!+G59+#REF!</f>
        <v>#REF!</v>
      </c>
      <c r="H58" s="356" t="e">
        <f>#REF!+H59+#REF!</f>
        <v>#REF!</v>
      </c>
    </row>
    <row r="59" spans="1:8" s="149" customFormat="1" ht="31.5">
      <c r="A59" s="393" t="s">
        <v>323</v>
      </c>
      <c r="B59" s="394" t="s">
        <v>214</v>
      </c>
      <c r="C59" s="395" t="s">
        <v>95</v>
      </c>
      <c r="D59" s="395" t="s">
        <v>324</v>
      </c>
      <c r="E59" s="395"/>
      <c r="F59" s="396">
        <f>F62</f>
        <v>1000</v>
      </c>
      <c r="G59" s="356">
        <f t="shared" ref="G59:H59" si="20">G62</f>
        <v>2000</v>
      </c>
      <c r="H59" s="356">
        <f t="shared" si="20"/>
        <v>2000</v>
      </c>
    </row>
    <row r="60" spans="1:8" ht="51" customHeight="1">
      <c r="A60" s="397" t="s">
        <v>539</v>
      </c>
      <c r="B60" s="398" t="s">
        <v>214</v>
      </c>
      <c r="C60" s="399" t="s">
        <v>95</v>
      </c>
      <c r="D60" s="399" t="s">
        <v>476</v>
      </c>
      <c r="E60" s="399"/>
      <c r="F60" s="400">
        <f>F62</f>
        <v>1000</v>
      </c>
      <c r="G60" s="352">
        <f t="shared" ref="G60:H60" si="21">G62</f>
        <v>2000</v>
      </c>
      <c r="H60" s="352">
        <f t="shared" si="21"/>
        <v>2000</v>
      </c>
    </row>
    <row r="61" spans="1:8" ht="63">
      <c r="A61" s="258" t="s">
        <v>427</v>
      </c>
      <c r="B61" s="398" t="s">
        <v>214</v>
      </c>
      <c r="C61" s="399" t="s">
        <v>95</v>
      </c>
      <c r="D61" s="399" t="s">
        <v>326</v>
      </c>
      <c r="E61" s="399"/>
      <c r="F61" s="400">
        <f>F62</f>
        <v>1000</v>
      </c>
      <c r="G61" s="352">
        <f t="shared" ref="G61:H62" si="22">G62</f>
        <v>2000</v>
      </c>
      <c r="H61" s="352">
        <f t="shared" si="22"/>
        <v>2000</v>
      </c>
    </row>
    <row r="62" spans="1:8" ht="31.5">
      <c r="A62" s="401" t="s">
        <v>318</v>
      </c>
      <c r="B62" s="398" t="s">
        <v>214</v>
      </c>
      <c r="C62" s="399" t="s">
        <v>95</v>
      </c>
      <c r="D62" s="399" t="s">
        <v>326</v>
      </c>
      <c r="E62" s="399" t="s">
        <v>307</v>
      </c>
      <c r="F62" s="400">
        <f>F63</f>
        <v>1000</v>
      </c>
      <c r="G62" s="352">
        <f t="shared" si="22"/>
        <v>2000</v>
      </c>
      <c r="H62" s="352">
        <f t="shared" si="22"/>
        <v>2000</v>
      </c>
    </row>
    <row r="63" spans="1:8">
      <c r="A63" s="401" t="s">
        <v>284</v>
      </c>
      <c r="B63" s="398" t="s">
        <v>214</v>
      </c>
      <c r="C63" s="399" t="s">
        <v>95</v>
      </c>
      <c r="D63" s="399" t="s">
        <v>326</v>
      </c>
      <c r="E63" s="399" t="s">
        <v>468</v>
      </c>
      <c r="F63" s="400">
        <v>1000</v>
      </c>
      <c r="G63" s="352">
        <v>2000</v>
      </c>
      <c r="H63" s="352">
        <v>2000</v>
      </c>
    </row>
    <row r="64" spans="1:8" ht="41.25" customHeight="1">
      <c r="A64" s="319" t="s">
        <v>321</v>
      </c>
      <c r="B64" s="359" t="s">
        <v>214</v>
      </c>
      <c r="C64" s="354" t="s">
        <v>97</v>
      </c>
      <c r="D64" s="354" t="s">
        <v>475</v>
      </c>
      <c r="E64" s="354"/>
      <c r="F64" s="356">
        <f>F65+F79</f>
        <v>5000</v>
      </c>
      <c r="G64" s="356">
        <f t="shared" ref="G64:H64" si="23">G65</f>
        <v>23600</v>
      </c>
      <c r="H64" s="356">
        <f t="shared" si="23"/>
        <v>23600</v>
      </c>
    </row>
    <row r="65" spans="1:8" ht="36" customHeight="1">
      <c r="A65" s="28" t="s">
        <v>327</v>
      </c>
      <c r="B65" s="359" t="s">
        <v>214</v>
      </c>
      <c r="C65" s="354" t="s">
        <v>97</v>
      </c>
      <c r="D65" s="354" t="s">
        <v>328</v>
      </c>
      <c r="E65" s="354"/>
      <c r="F65" s="356">
        <f>F66+F72</f>
        <v>2000</v>
      </c>
      <c r="G65" s="356">
        <f t="shared" ref="G65:H65" si="24">G66+G72</f>
        <v>23600</v>
      </c>
      <c r="H65" s="356">
        <f t="shared" si="24"/>
        <v>23600</v>
      </c>
    </row>
    <row r="66" spans="1:8" ht="36" hidden="1" customHeight="1" thickBot="1">
      <c r="A66" s="264" t="s">
        <v>477</v>
      </c>
      <c r="B66" s="359" t="s">
        <v>214</v>
      </c>
      <c r="C66" s="351" t="s">
        <v>97</v>
      </c>
      <c r="D66" s="351" t="s">
        <v>478</v>
      </c>
      <c r="E66" s="351"/>
      <c r="F66" s="352">
        <f>F67+F70</f>
        <v>0</v>
      </c>
      <c r="G66" s="352">
        <f t="shared" ref="G66:H66" si="25">G67+G70</f>
        <v>0</v>
      </c>
      <c r="H66" s="352">
        <f t="shared" si="25"/>
        <v>0</v>
      </c>
    </row>
    <row r="67" spans="1:8" ht="36" hidden="1" customHeight="1" thickBot="1">
      <c r="A67" s="189" t="s">
        <v>479</v>
      </c>
      <c r="B67" s="359" t="s">
        <v>214</v>
      </c>
      <c r="C67" s="351" t="s">
        <v>97</v>
      </c>
      <c r="D67" s="351" t="s">
        <v>480</v>
      </c>
      <c r="E67" s="351" t="s">
        <v>305</v>
      </c>
      <c r="F67" s="352">
        <f>F68+F69</f>
        <v>0</v>
      </c>
      <c r="G67" s="352">
        <f t="shared" ref="G67:H67" si="26">G68+G69</f>
        <v>0</v>
      </c>
      <c r="H67" s="352">
        <f t="shared" si="26"/>
        <v>0</v>
      </c>
    </row>
    <row r="68" spans="1:8" ht="36" hidden="1" customHeight="1" thickBot="1">
      <c r="A68" s="264" t="s">
        <v>481</v>
      </c>
      <c r="B68" s="359" t="s">
        <v>214</v>
      </c>
      <c r="C68" s="351" t="s">
        <v>97</v>
      </c>
      <c r="D68" s="351" t="s">
        <v>480</v>
      </c>
      <c r="E68" s="351" t="s">
        <v>482</v>
      </c>
      <c r="F68" s="352"/>
      <c r="G68" s="352"/>
      <c r="H68" s="352"/>
    </row>
    <row r="69" spans="1:8" ht="36" hidden="1" customHeight="1" thickBot="1">
      <c r="A69" s="264" t="s">
        <v>483</v>
      </c>
      <c r="B69" s="359" t="s">
        <v>214</v>
      </c>
      <c r="C69" s="351" t="s">
        <v>97</v>
      </c>
      <c r="D69" s="351" t="s">
        <v>480</v>
      </c>
      <c r="E69" s="351" t="s">
        <v>484</v>
      </c>
      <c r="F69" s="352"/>
      <c r="G69" s="352"/>
      <c r="H69" s="352"/>
    </row>
    <row r="70" spans="1:8" ht="36" hidden="1" customHeight="1" thickBot="1">
      <c r="A70" s="189" t="s">
        <v>318</v>
      </c>
      <c r="B70" s="359" t="s">
        <v>214</v>
      </c>
      <c r="C70" s="351" t="s">
        <v>97</v>
      </c>
      <c r="D70" s="351" t="s">
        <v>485</v>
      </c>
      <c r="E70" s="351" t="s">
        <v>307</v>
      </c>
      <c r="F70" s="352">
        <f>F71</f>
        <v>0</v>
      </c>
      <c r="G70" s="352">
        <f t="shared" ref="G70:H70" si="27">G71</f>
        <v>0</v>
      </c>
      <c r="H70" s="352">
        <f t="shared" si="27"/>
        <v>0</v>
      </c>
    </row>
    <row r="71" spans="1:8" ht="36" hidden="1" customHeight="1" thickBot="1">
      <c r="A71" s="264" t="s">
        <v>467</v>
      </c>
      <c r="B71" s="359" t="s">
        <v>214</v>
      </c>
      <c r="C71" s="351" t="s">
        <v>97</v>
      </c>
      <c r="D71" s="351" t="s">
        <v>485</v>
      </c>
      <c r="E71" s="351" t="s">
        <v>468</v>
      </c>
      <c r="F71" s="352"/>
      <c r="G71" s="352"/>
      <c r="H71" s="352"/>
    </row>
    <row r="72" spans="1:8" ht="57" customHeight="1">
      <c r="A72" s="269" t="s">
        <v>486</v>
      </c>
      <c r="B72" s="372" t="s">
        <v>214</v>
      </c>
      <c r="C72" s="351" t="s">
        <v>97</v>
      </c>
      <c r="D72" s="351" t="s">
        <v>487</v>
      </c>
      <c r="E72" s="351"/>
      <c r="F72" s="352">
        <f>F74</f>
        <v>2000</v>
      </c>
      <c r="G72" s="352">
        <f t="shared" ref="G72:H72" si="28">G74</f>
        <v>23600</v>
      </c>
      <c r="H72" s="352">
        <f t="shared" si="28"/>
        <v>23600</v>
      </c>
    </row>
    <row r="73" spans="1:8" ht="78" customHeight="1">
      <c r="A73" s="258" t="s">
        <v>427</v>
      </c>
      <c r="B73" s="372" t="s">
        <v>214</v>
      </c>
      <c r="C73" s="351" t="s">
        <v>97</v>
      </c>
      <c r="D73" s="351" t="s">
        <v>334</v>
      </c>
      <c r="E73" s="351"/>
      <c r="F73" s="352">
        <f>F74</f>
        <v>2000</v>
      </c>
      <c r="G73" s="352">
        <f t="shared" ref="G73:H74" si="29">G74</f>
        <v>23600</v>
      </c>
      <c r="H73" s="352">
        <f t="shared" si="29"/>
        <v>23600</v>
      </c>
    </row>
    <row r="74" spans="1:8" ht="36" customHeight="1">
      <c r="A74" s="189" t="s">
        <v>318</v>
      </c>
      <c r="B74" s="372" t="s">
        <v>214</v>
      </c>
      <c r="C74" s="351" t="s">
        <v>97</v>
      </c>
      <c r="D74" s="351" t="s">
        <v>334</v>
      </c>
      <c r="E74" s="351" t="s">
        <v>307</v>
      </c>
      <c r="F74" s="352">
        <v>2000</v>
      </c>
      <c r="G74" s="352">
        <f t="shared" si="29"/>
        <v>23600</v>
      </c>
      <c r="H74" s="352">
        <f t="shared" si="29"/>
        <v>23600</v>
      </c>
    </row>
    <row r="75" spans="1:8" ht="36" customHeight="1">
      <c r="A75" s="264" t="s">
        <v>284</v>
      </c>
      <c r="B75" s="372" t="s">
        <v>214</v>
      </c>
      <c r="C75" s="351" t="s">
        <v>97</v>
      </c>
      <c r="D75" s="351" t="s">
        <v>334</v>
      </c>
      <c r="E75" s="351" t="s">
        <v>468</v>
      </c>
      <c r="F75" s="352">
        <v>2000</v>
      </c>
      <c r="G75" s="352">
        <v>23600</v>
      </c>
      <c r="H75" s="352">
        <v>23600</v>
      </c>
    </row>
    <row r="76" spans="1:8" ht="31.5" hidden="1">
      <c r="A76" s="28" t="s">
        <v>488</v>
      </c>
      <c r="B76" s="359" t="s">
        <v>214</v>
      </c>
      <c r="C76" s="354" t="s">
        <v>339</v>
      </c>
      <c r="D76" s="354" t="s">
        <v>336</v>
      </c>
      <c r="E76" s="354"/>
      <c r="F76" s="356">
        <f>F84</f>
        <v>620959</v>
      </c>
      <c r="G76" s="356">
        <f t="shared" ref="G76:H76" si="30">G84</f>
        <v>294885.67000000004</v>
      </c>
      <c r="H76" s="356">
        <f t="shared" si="30"/>
        <v>294885.67000000004</v>
      </c>
    </row>
    <row r="77" spans="1:8" ht="63" hidden="1">
      <c r="A77" s="269" t="s">
        <v>489</v>
      </c>
      <c r="B77" s="359" t="s">
        <v>214</v>
      </c>
      <c r="C77" s="351" t="s">
        <v>339</v>
      </c>
      <c r="D77" s="351" t="s">
        <v>490</v>
      </c>
      <c r="E77" s="351"/>
      <c r="F77" s="352">
        <f>F84</f>
        <v>620959</v>
      </c>
      <c r="G77" s="352">
        <f t="shared" ref="G77:H77" si="31">G84</f>
        <v>294885.67000000004</v>
      </c>
      <c r="H77" s="352">
        <f t="shared" si="31"/>
        <v>294885.67000000004</v>
      </c>
    </row>
    <row r="78" spans="1:8" ht="63" hidden="1">
      <c r="A78" s="258" t="s">
        <v>325</v>
      </c>
      <c r="B78" s="359" t="s">
        <v>214</v>
      </c>
      <c r="C78" s="351" t="s">
        <v>339</v>
      </c>
      <c r="D78" s="351" t="s">
        <v>337</v>
      </c>
      <c r="E78" s="351"/>
      <c r="F78" s="352">
        <f>F84</f>
        <v>620959</v>
      </c>
      <c r="G78" s="352">
        <f t="shared" ref="G78:H78" si="32">G84</f>
        <v>294885.67000000004</v>
      </c>
      <c r="H78" s="352">
        <f t="shared" si="32"/>
        <v>294885.67000000004</v>
      </c>
    </row>
    <row r="79" spans="1:8" ht="47.25">
      <c r="A79" s="328" t="s">
        <v>421</v>
      </c>
      <c r="B79" s="359" t="s">
        <v>214</v>
      </c>
      <c r="C79" s="354" t="s">
        <v>97</v>
      </c>
      <c r="D79" s="354" t="s">
        <v>420</v>
      </c>
      <c r="E79" s="354"/>
      <c r="F79" s="356">
        <f>F82</f>
        <v>3000</v>
      </c>
      <c r="G79" s="352"/>
      <c r="H79" s="352"/>
    </row>
    <row r="80" spans="1:8" ht="47.25">
      <c r="A80" s="318" t="s">
        <v>614</v>
      </c>
      <c r="B80" s="372" t="s">
        <v>214</v>
      </c>
      <c r="C80" s="351" t="s">
        <v>97</v>
      </c>
      <c r="D80" s="351" t="s">
        <v>540</v>
      </c>
      <c r="E80" s="351"/>
      <c r="F80" s="352">
        <f>F82</f>
        <v>3000</v>
      </c>
      <c r="G80" s="352"/>
      <c r="H80" s="352"/>
    </row>
    <row r="81" spans="1:8" ht="63">
      <c r="A81" s="258" t="s">
        <v>427</v>
      </c>
      <c r="B81" s="372" t="s">
        <v>214</v>
      </c>
      <c r="C81" s="351" t="s">
        <v>97</v>
      </c>
      <c r="D81" s="351" t="s">
        <v>422</v>
      </c>
      <c r="E81" s="351"/>
      <c r="F81" s="352">
        <f>F82</f>
        <v>3000</v>
      </c>
      <c r="G81" s="352"/>
      <c r="H81" s="352"/>
    </row>
    <row r="82" spans="1:8" ht="31.5">
      <c r="A82" s="189" t="s">
        <v>318</v>
      </c>
      <c r="B82" s="372" t="s">
        <v>214</v>
      </c>
      <c r="C82" s="351" t="s">
        <v>97</v>
      </c>
      <c r="D82" s="351" t="s">
        <v>422</v>
      </c>
      <c r="E82" s="351" t="s">
        <v>307</v>
      </c>
      <c r="F82" s="352">
        <v>3000</v>
      </c>
      <c r="G82" s="352"/>
      <c r="H82" s="352"/>
    </row>
    <row r="83" spans="1:8">
      <c r="A83" s="264" t="s">
        <v>284</v>
      </c>
      <c r="B83" s="372" t="s">
        <v>214</v>
      </c>
      <c r="C83" s="351" t="s">
        <v>97</v>
      </c>
      <c r="D83" s="351" t="s">
        <v>422</v>
      </c>
      <c r="E83" s="351" t="s">
        <v>468</v>
      </c>
      <c r="F83" s="352">
        <v>3000</v>
      </c>
      <c r="G83" s="352"/>
      <c r="H83" s="352"/>
    </row>
    <row r="84" spans="1:8" ht="29.25" customHeight="1">
      <c r="A84" s="235" t="s">
        <v>98</v>
      </c>
      <c r="B84" s="359" t="s">
        <v>214</v>
      </c>
      <c r="C84" s="354" t="s">
        <v>99</v>
      </c>
      <c r="D84" s="351"/>
      <c r="E84" s="351"/>
      <c r="F84" s="356">
        <f>F85+F120</f>
        <v>620959</v>
      </c>
      <c r="G84" s="356">
        <f t="shared" ref="G84:H84" si="33">G85+G120</f>
        <v>294885.67000000004</v>
      </c>
      <c r="H84" s="356">
        <f t="shared" si="33"/>
        <v>294885.67000000004</v>
      </c>
    </row>
    <row r="85" spans="1:8" ht="36" customHeight="1">
      <c r="A85" s="235" t="s">
        <v>615</v>
      </c>
      <c r="B85" s="359" t="s">
        <v>214</v>
      </c>
      <c r="C85" s="354" t="s">
        <v>101</v>
      </c>
      <c r="D85" s="351"/>
      <c r="E85" s="351"/>
      <c r="F85" s="356">
        <f>F86+F109+F115</f>
        <v>619959</v>
      </c>
      <c r="G85" s="356">
        <f t="shared" ref="G85:H86" si="34">G86</f>
        <v>293885.67000000004</v>
      </c>
      <c r="H85" s="356">
        <f t="shared" si="34"/>
        <v>293885.67000000004</v>
      </c>
    </row>
    <row r="86" spans="1:8" ht="31.5">
      <c r="A86" s="28" t="s">
        <v>616</v>
      </c>
      <c r="B86" s="359" t="s">
        <v>214</v>
      </c>
      <c r="C86" s="354" t="s">
        <v>101</v>
      </c>
      <c r="D86" s="354" t="s">
        <v>341</v>
      </c>
      <c r="E86" s="354"/>
      <c r="F86" s="356">
        <f>F87</f>
        <v>309680</v>
      </c>
      <c r="G86" s="356">
        <f t="shared" si="34"/>
        <v>293885.67000000004</v>
      </c>
      <c r="H86" s="356">
        <f t="shared" si="34"/>
        <v>293885.67000000004</v>
      </c>
    </row>
    <row r="87" spans="1:8" ht="31.5" customHeight="1">
      <c r="A87" s="28" t="s">
        <v>491</v>
      </c>
      <c r="B87" s="359" t="s">
        <v>214</v>
      </c>
      <c r="C87" s="354" t="s">
        <v>101</v>
      </c>
      <c r="D87" s="354" t="s">
        <v>343</v>
      </c>
      <c r="E87" s="354"/>
      <c r="F87" s="356">
        <f>F88+F92</f>
        <v>309680</v>
      </c>
      <c r="G87" s="356">
        <f t="shared" ref="G87:H87" si="35">G88+G92</f>
        <v>293885.67000000004</v>
      </c>
      <c r="H87" s="356">
        <f t="shared" si="35"/>
        <v>293885.67000000004</v>
      </c>
    </row>
    <row r="88" spans="1:8" ht="31.5">
      <c r="A88" s="269" t="s">
        <v>492</v>
      </c>
      <c r="B88" s="372" t="s">
        <v>214</v>
      </c>
      <c r="C88" s="351" t="s">
        <v>101</v>
      </c>
      <c r="D88" s="351" t="s">
        <v>493</v>
      </c>
      <c r="E88" s="351"/>
      <c r="F88" s="352">
        <f>F90</f>
        <v>309680</v>
      </c>
      <c r="G88" s="352">
        <f t="shared" ref="G88:H88" si="36">G90</f>
        <v>228885.67</v>
      </c>
      <c r="H88" s="352">
        <f t="shared" si="36"/>
        <v>228885.67</v>
      </c>
    </row>
    <row r="89" spans="1:8" ht="63">
      <c r="A89" s="258" t="s">
        <v>427</v>
      </c>
      <c r="B89" s="372" t="s">
        <v>214</v>
      </c>
      <c r="C89" s="351" t="s">
        <v>101</v>
      </c>
      <c r="D89" s="351" t="s">
        <v>344</v>
      </c>
      <c r="E89" s="351"/>
      <c r="F89" s="352">
        <f>F90</f>
        <v>309680</v>
      </c>
      <c r="G89" s="352">
        <f t="shared" ref="G89:H90" si="37">G90</f>
        <v>228885.67</v>
      </c>
      <c r="H89" s="352">
        <f t="shared" si="37"/>
        <v>228885.67</v>
      </c>
    </row>
    <row r="90" spans="1:8" ht="31.5">
      <c r="A90" s="189" t="s">
        <v>318</v>
      </c>
      <c r="B90" s="372" t="s">
        <v>214</v>
      </c>
      <c r="C90" s="351" t="s">
        <v>101</v>
      </c>
      <c r="D90" s="351" t="s">
        <v>344</v>
      </c>
      <c r="E90" s="351" t="s">
        <v>307</v>
      </c>
      <c r="F90" s="352">
        <v>309680</v>
      </c>
      <c r="G90" s="352">
        <f t="shared" si="37"/>
        <v>228885.67</v>
      </c>
      <c r="H90" s="352">
        <f t="shared" si="37"/>
        <v>228885.67</v>
      </c>
    </row>
    <row r="91" spans="1:8">
      <c r="A91" s="264" t="s">
        <v>284</v>
      </c>
      <c r="B91" s="372" t="s">
        <v>214</v>
      </c>
      <c r="C91" s="351" t="s">
        <v>101</v>
      </c>
      <c r="D91" s="351" t="s">
        <v>344</v>
      </c>
      <c r="E91" s="351" t="s">
        <v>468</v>
      </c>
      <c r="F91" s="352">
        <v>309680</v>
      </c>
      <c r="G91" s="352">
        <v>228885.67</v>
      </c>
      <c r="H91" s="352">
        <v>228885.67</v>
      </c>
    </row>
    <row r="92" spans="1:8" ht="31.5">
      <c r="A92" s="318" t="s">
        <v>543</v>
      </c>
      <c r="B92" s="372" t="s">
        <v>214</v>
      </c>
      <c r="C92" s="351" t="s">
        <v>101</v>
      </c>
      <c r="D92" s="351" t="s">
        <v>494</v>
      </c>
      <c r="E92" s="351"/>
      <c r="F92" s="352">
        <f>F94</f>
        <v>0</v>
      </c>
      <c r="G92" s="352">
        <f t="shared" ref="G92:H92" si="38">G94</f>
        <v>65000</v>
      </c>
      <c r="H92" s="352">
        <f t="shared" si="38"/>
        <v>65000</v>
      </c>
    </row>
    <row r="93" spans="1:8" ht="63">
      <c r="A93" s="258" t="s">
        <v>427</v>
      </c>
      <c r="B93" s="372" t="s">
        <v>214</v>
      </c>
      <c r="C93" s="351" t="s">
        <v>101</v>
      </c>
      <c r="D93" s="351" t="s">
        <v>346</v>
      </c>
      <c r="E93" s="351"/>
      <c r="F93" s="352">
        <f>F94</f>
        <v>0</v>
      </c>
      <c r="G93" s="352">
        <f t="shared" ref="G93:H94" si="39">G94</f>
        <v>65000</v>
      </c>
      <c r="H93" s="352">
        <f t="shared" si="39"/>
        <v>65000</v>
      </c>
    </row>
    <row r="94" spans="1:8" ht="31.5">
      <c r="A94" s="189" t="s">
        <v>318</v>
      </c>
      <c r="B94" s="372" t="s">
        <v>214</v>
      </c>
      <c r="C94" s="351" t="s">
        <v>101</v>
      </c>
      <c r="D94" s="351" t="s">
        <v>346</v>
      </c>
      <c r="E94" s="351" t="s">
        <v>307</v>
      </c>
      <c r="F94" s="352">
        <f>F95</f>
        <v>0</v>
      </c>
      <c r="G94" s="352">
        <f t="shared" si="39"/>
        <v>65000</v>
      </c>
      <c r="H94" s="352">
        <f t="shared" si="39"/>
        <v>65000</v>
      </c>
    </row>
    <row r="95" spans="1:8">
      <c r="A95" s="264" t="s">
        <v>284</v>
      </c>
      <c r="B95" s="372" t="s">
        <v>214</v>
      </c>
      <c r="C95" s="351" t="s">
        <v>101</v>
      </c>
      <c r="D95" s="351" t="s">
        <v>346</v>
      </c>
      <c r="E95" s="351" t="s">
        <v>468</v>
      </c>
      <c r="F95" s="352">
        <v>0</v>
      </c>
      <c r="G95" s="352">
        <v>65000</v>
      </c>
      <c r="H95" s="352">
        <v>65000</v>
      </c>
    </row>
    <row r="96" spans="1:8" ht="47.25">
      <c r="A96" s="238" t="s">
        <v>544</v>
      </c>
      <c r="B96" s="372" t="s">
        <v>214</v>
      </c>
      <c r="C96" s="351" t="s">
        <v>101</v>
      </c>
      <c r="D96" s="351" t="s">
        <v>545</v>
      </c>
      <c r="E96" s="351"/>
      <c r="F96" s="352">
        <f>F98</f>
        <v>0</v>
      </c>
      <c r="G96" s="352">
        <f t="shared" ref="G96:H96" si="40">G98</f>
        <v>0</v>
      </c>
      <c r="H96" s="352">
        <f t="shared" si="40"/>
        <v>0</v>
      </c>
    </row>
    <row r="97" spans="1:8" ht="63">
      <c r="A97" s="258" t="s">
        <v>325</v>
      </c>
      <c r="B97" s="372" t="s">
        <v>214</v>
      </c>
      <c r="C97" s="351" t="s">
        <v>101</v>
      </c>
      <c r="D97" s="351" t="s">
        <v>428</v>
      </c>
      <c r="E97" s="351"/>
      <c r="F97" s="352">
        <f>F98</f>
        <v>0</v>
      </c>
      <c r="G97" s="352">
        <f t="shared" ref="G97:H98" si="41">G98</f>
        <v>0</v>
      </c>
      <c r="H97" s="352">
        <f t="shared" si="41"/>
        <v>0</v>
      </c>
    </row>
    <row r="98" spans="1:8" ht="31.5">
      <c r="A98" s="189" t="s">
        <v>318</v>
      </c>
      <c r="B98" s="372" t="s">
        <v>214</v>
      </c>
      <c r="C98" s="351" t="s">
        <v>101</v>
      </c>
      <c r="D98" s="351" t="s">
        <v>428</v>
      </c>
      <c r="E98" s="351" t="s">
        <v>307</v>
      </c>
      <c r="F98" s="352">
        <f>F99</f>
        <v>0</v>
      </c>
      <c r="G98" s="352">
        <f t="shared" si="41"/>
        <v>0</v>
      </c>
      <c r="H98" s="352">
        <f t="shared" si="41"/>
        <v>0</v>
      </c>
    </row>
    <row r="99" spans="1:8">
      <c r="A99" s="264" t="s">
        <v>284</v>
      </c>
      <c r="B99" s="372" t="s">
        <v>214</v>
      </c>
      <c r="C99" s="351" t="s">
        <v>101</v>
      </c>
      <c r="D99" s="351" t="s">
        <v>428</v>
      </c>
      <c r="E99" s="351" t="s">
        <v>468</v>
      </c>
      <c r="F99" s="352">
        <v>0</v>
      </c>
      <c r="G99" s="352">
        <v>0</v>
      </c>
      <c r="H99" s="352">
        <v>0</v>
      </c>
    </row>
    <row r="100" spans="1:8" ht="31.5" hidden="1">
      <c r="A100" s="28" t="s">
        <v>347</v>
      </c>
      <c r="B100" s="359" t="s">
        <v>214</v>
      </c>
      <c r="C100" s="354" t="s">
        <v>101</v>
      </c>
      <c r="D100" s="354" t="s">
        <v>348</v>
      </c>
      <c r="E100" s="354"/>
      <c r="F100" s="356">
        <f>F103</f>
        <v>0</v>
      </c>
      <c r="G100" s="356">
        <f t="shared" ref="G100:H100" si="42">G103</f>
        <v>0</v>
      </c>
      <c r="H100" s="356">
        <f t="shared" si="42"/>
        <v>0</v>
      </c>
    </row>
    <row r="101" spans="1:8" ht="47.25" hidden="1">
      <c r="A101" s="269" t="s">
        <v>495</v>
      </c>
      <c r="B101" s="359" t="s">
        <v>214</v>
      </c>
      <c r="C101" s="351" t="s">
        <v>101</v>
      </c>
      <c r="D101" s="351" t="s">
        <v>496</v>
      </c>
      <c r="E101" s="351"/>
      <c r="F101" s="352">
        <f>F103</f>
        <v>0</v>
      </c>
      <c r="G101" s="352">
        <f t="shared" ref="G101:H101" si="43">G103</f>
        <v>0</v>
      </c>
      <c r="H101" s="352">
        <f t="shared" si="43"/>
        <v>0</v>
      </c>
    </row>
    <row r="102" spans="1:8" ht="63" hidden="1">
      <c r="A102" s="258" t="s">
        <v>325</v>
      </c>
      <c r="B102" s="359" t="s">
        <v>214</v>
      </c>
      <c r="C102" s="351" t="s">
        <v>101</v>
      </c>
      <c r="D102" s="351" t="s">
        <v>349</v>
      </c>
      <c r="E102" s="351"/>
      <c r="F102" s="352">
        <f>F103</f>
        <v>0</v>
      </c>
      <c r="G102" s="352">
        <f t="shared" ref="G102:H103" si="44">G103</f>
        <v>0</v>
      </c>
      <c r="H102" s="352">
        <f t="shared" si="44"/>
        <v>0</v>
      </c>
    </row>
    <row r="103" spans="1:8" ht="31.5" hidden="1">
      <c r="A103" s="189" t="s">
        <v>318</v>
      </c>
      <c r="B103" s="359" t="s">
        <v>214</v>
      </c>
      <c r="C103" s="351" t="s">
        <v>101</v>
      </c>
      <c r="D103" s="351" t="s">
        <v>349</v>
      </c>
      <c r="E103" s="351" t="s">
        <v>307</v>
      </c>
      <c r="F103" s="352">
        <f>F104</f>
        <v>0</v>
      </c>
      <c r="G103" s="352">
        <f t="shared" si="44"/>
        <v>0</v>
      </c>
      <c r="H103" s="352">
        <f t="shared" si="44"/>
        <v>0</v>
      </c>
    </row>
    <row r="104" spans="1:8" ht="31.5" hidden="1">
      <c r="A104" s="264" t="s">
        <v>467</v>
      </c>
      <c r="B104" s="359" t="s">
        <v>214</v>
      </c>
      <c r="C104" s="351" t="s">
        <v>101</v>
      </c>
      <c r="D104" s="351" t="s">
        <v>349</v>
      </c>
      <c r="E104" s="351" t="s">
        <v>468</v>
      </c>
      <c r="F104" s="352"/>
      <c r="G104" s="352"/>
      <c r="H104" s="352"/>
    </row>
    <row r="105" spans="1:8" ht="31.5" hidden="1">
      <c r="A105" s="28" t="s">
        <v>497</v>
      </c>
      <c r="B105" s="359" t="s">
        <v>214</v>
      </c>
      <c r="C105" s="354" t="s">
        <v>101</v>
      </c>
      <c r="D105" s="354" t="s">
        <v>351</v>
      </c>
      <c r="E105" s="354"/>
      <c r="F105" s="356">
        <f>F108</f>
        <v>1000</v>
      </c>
      <c r="G105" s="356">
        <f t="shared" ref="G105:H105" si="45">G108</f>
        <v>1000</v>
      </c>
      <c r="H105" s="356">
        <f t="shared" si="45"/>
        <v>1000</v>
      </c>
    </row>
    <row r="106" spans="1:8" ht="31.5" hidden="1">
      <c r="A106" s="22" t="s">
        <v>498</v>
      </c>
      <c r="B106" s="359" t="s">
        <v>214</v>
      </c>
      <c r="C106" s="351" t="s">
        <v>101</v>
      </c>
      <c r="D106" s="351" t="s">
        <v>499</v>
      </c>
      <c r="E106" s="351"/>
      <c r="F106" s="352">
        <f>F108</f>
        <v>1000</v>
      </c>
      <c r="G106" s="352">
        <f t="shared" ref="G106:H106" si="46">G108</f>
        <v>1000</v>
      </c>
      <c r="H106" s="352">
        <f t="shared" si="46"/>
        <v>1000</v>
      </c>
    </row>
    <row r="107" spans="1:8" ht="63" hidden="1">
      <c r="A107" s="258" t="s">
        <v>325</v>
      </c>
      <c r="B107" s="359" t="s">
        <v>214</v>
      </c>
      <c r="C107" s="351" t="s">
        <v>101</v>
      </c>
      <c r="D107" s="351" t="s">
        <v>352</v>
      </c>
      <c r="E107" s="351"/>
      <c r="F107" s="352">
        <f>F108</f>
        <v>1000</v>
      </c>
      <c r="G107" s="352">
        <f t="shared" ref="G107:H120" si="47">G108</f>
        <v>1000</v>
      </c>
      <c r="H107" s="352">
        <f t="shared" si="47"/>
        <v>1000</v>
      </c>
    </row>
    <row r="108" spans="1:8" ht="31.5" hidden="1">
      <c r="A108" s="189" t="s">
        <v>318</v>
      </c>
      <c r="B108" s="359" t="s">
        <v>214</v>
      </c>
      <c r="C108" s="351" t="s">
        <v>101</v>
      </c>
      <c r="D108" s="351" t="s">
        <v>352</v>
      </c>
      <c r="E108" s="351" t="s">
        <v>307</v>
      </c>
      <c r="F108" s="352">
        <f>F120</f>
        <v>1000</v>
      </c>
      <c r="G108" s="352">
        <f>G120</f>
        <v>1000</v>
      </c>
      <c r="H108" s="352">
        <f>H120</f>
        <v>1000</v>
      </c>
    </row>
    <row r="109" spans="1:8" ht="31.5">
      <c r="A109" s="391" t="s">
        <v>321</v>
      </c>
      <c r="B109" s="359" t="s">
        <v>214</v>
      </c>
      <c r="C109" s="354" t="s">
        <v>101</v>
      </c>
      <c r="D109" s="354" t="s">
        <v>475</v>
      </c>
      <c r="E109" s="351"/>
      <c r="F109" s="356">
        <f>F110</f>
        <v>1000</v>
      </c>
      <c r="G109" s="352"/>
      <c r="H109" s="352"/>
    </row>
    <row r="110" spans="1:8" ht="31.5">
      <c r="A110" s="235" t="s">
        <v>425</v>
      </c>
      <c r="B110" s="359" t="s">
        <v>214</v>
      </c>
      <c r="C110" s="354" t="s">
        <v>101</v>
      </c>
      <c r="D110" s="354" t="s">
        <v>423</v>
      </c>
      <c r="E110" s="354"/>
      <c r="F110" s="356">
        <f>F113</f>
        <v>1000</v>
      </c>
      <c r="G110" s="352"/>
      <c r="H110" s="352"/>
    </row>
    <row r="111" spans="1:8" ht="78.75">
      <c r="A111" s="355" t="s">
        <v>542</v>
      </c>
      <c r="B111" s="372" t="s">
        <v>214</v>
      </c>
      <c r="C111" s="351" t="s">
        <v>101</v>
      </c>
      <c r="D111" s="351" t="s">
        <v>541</v>
      </c>
      <c r="E111" s="351"/>
      <c r="F111" s="352">
        <f>F113</f>
        <v>1000</v>
      </c>
      <c r="G111" s="352"/>
      <c r="H111" s="352"/>
    </row>
    <row r="112" spans="1:8" ht="63">
      <c r="A112" s="258" t="s">
        <v>427</v>
      </c>
      <c r="B112" s="372" t="s">
        <v>214</v>
      </c>
      <c r="C112" s="351" t="s">
        <v>101</v>
      </c>
      <c r="D112" s="351" t="s">
        <v>424</v>
      </c>
      <c r="E112" s="351"/>
      <c r="F112" s="352">
        <f>F113</f>
        <v>1000</v>
      </c>
      <c r="G112" s="352"/>
      <c r="H112" s="352"/>
    </row>
    <row r="113" spans="1:8" ht="31.5">
      <c r="A113" s="189" t="s">
        <v>318</v>
      </c>
      <c r="B113" s="372" t="s">
        <v>214</v>
      </c>
      <c r="C113" s="351" t="s">
        <v>101</v>
      </c>
      <c r="D113" s="351" t="s">
        <v>424</v>
      </c>
      <c r="E113" s="351" t="s">
        <v>307</v>
      </c>
      <c r="F113" s="352">
        <f>F114</f>
        <v>1000</v>
      </c>
      <c r="G113" s="352"/>
      <c r="H113" s="352"/>
    </row>
    <row r="114" spans="1:8">
      <c r="A114" s="264" t="s">
        <v>284</v>
      </c>
      <c r="B114" s="372" t="s">
        <v>214</v>
      </c>
      <c r="C114" s="351" t="s">
        <v>101</v>
      </c>
      <c r="D114" s="351" t="s">
        <v>424</v>
      </c>
      <c r="E114" s="351" t="s">
        <v>468</v>
      </c>
      <c r="F114" s="352">
        <v>1000</v>
      </c>
      <c r="G114" s="352"/>
      <c r="H114" s="352"/>
    </row>
    <row r="115" spans="1:8" ht="47.25">
      <c r="A115" s="404" t="s">
        <v>296</v>
      </c>
      <c r="B115" s="405" t="s">
        <v>214</v>
      </c>
      <c r="C115" s="405" t="s">
        <v>101</v>
      </c>
      <c r="D115" s="405" t="s">
        <v>589</v>
      </c>
      <c r="E115" s="399"/>
      <c r="F115" s="406">
        <f>F116</f>
        <v>309279</v>
      </c>
      <c r="G115" s="352"/>
      <c r="H115" s="352"/>
    </row>
    <row r="116" spans="1:8" ht="47.25">
      <c r="A116" s="404" t="s">
        <v>298</v>
      </c>
      <c r="B116" s="405" t="s">
        <v>214</v>
      </c>
      <c r="C116" s="405" t="s">
        <v>101</v>
      </c>
      <c r="D116" s="405" t="s">
        <v>588</v>
      </c>
      <c r="E116" s="399"/>
      <c r="F116" s="406">
        <f>F119</f>
        <v>309279</v>
      </c>
      <c r="G116" s="352"/>
      <c r="H116" s="352"/>
    </row>
    <row r="117" spans="1:8" ht="31.5">
      <c r="A117" s="401" t="s">
        <v>517</v>
      </c>
      <c r="B117" s="261" t="s">
        <v>214</v>
      </c>
      <c r="C117" s="399" t="s">
        <v>101</v>
      </c>
      <c r="D117" s="399" t="s">
        <v>300</v>
      </c>
      <c r="E117" s="399"/>
      <c r="F117" s="400">
        <v>309279</v>
      </c>
      <c r="G117" s="352"/>
      <c r="H117" s="352"/>
    </row>
    <row r="118" spans="1:8" ht="31.5">
      <c r="A118" s="401" t="s">
        <v>301</v>
      </c>
      <c r="B118" s="261" t="s">
        <v>214</v>
      </c>
      <c r="C118" s="399" t="s">
        <v>101</v>
      </c>
      <c r="D118" s="399" t="s">
        <v>300</v>
      </c>
      <c r="E118" s="399" t="s">
        <v>307</v>
      </c>
      <c r="F118" s="400">
        <v>309279</v>
      </c>
      <c r="G118" s="352"/>
      <c r="H118" s="352"/>
    </row>
    <row r="119" spans="1:8">
      <c r="A119" s="401" t="s">
        <v>284</v>
      </c>
      <c r="B119" s="398" t="s">
        <v>214</v>
      </c>
      <c r="C119" s="399" t="s">
        <v>101</v>
      </c>
      <c r="D119" s="399" t="s">
        <v>300</v>
      </c>
      <c r="E119" s="399" t="s">
        <v>468</v>
      </c>
      <c r="F119" s="400">
        <v>309279</v>
      </c>
      <c r="G119" s="352"/>
      <c r="H119" s="352"/>
    </row>
    <row r="120" spans="1:8" ht="37.5" customHeight="1">
      <c r="A120" s="357" t="s">
        <v>546</v>
      </c>
      <c r="B120" s="359" t="s">
        <v>214</v>
      </c>
      <c r="C120" s="351" t="s">
        <v>290</v>
      </c>
      <c r="D120" s="351"/>
      <c r="E120" s="351"/>
      <c r="F120" s="356">
        <f>F121</f>
        <v>1000</v>
      </c>
      <c r="G120" s="356">
        <f t="shared" si="47"/>
        <v>1000</v>
      </c>
      <c r="H120" s="356">
        <f t="shared" si="47"/>
        <v>1000</v>
      </c>
    </row>
    <row r="121" spans="1:8" ht="31.5">
      <c r="A121" s="28" t="s">
        <v>500</v>
      </c>
      <c r="B121" s="359" t="s">
        <v>214</v>
      </c>
      <c r="C121" s="354" t="s">
        <v>290</v>
      </c>
      <c r="D121" s="354" t="s">
        <v>354</v>
      </c>
      <c r="E121" s="354" t="s">
        <v>397</v>
      </c>
      <c r="F121" s="356">
        <f>F124</f>
        <v>1000</v>
      </c>
      <c r="G121" s="356">
        <f t="shared" ref="G121:H121" si="48">G124</f>
        <v>1000</v>
      </c>
      <c r="H121" s="356">
        <f t="shared" si="48"/>
        <v>1000</v>
      </c>
    </row>
    <row r="122" spans="1:8" ht="47.25">
      <c r="A122" s="370" t="s">
        <v>547</v>
      </c>
      <c r="B122" s="372" t="s">
        <v>214</v>
      </c>
      <c r="C122" s="351" t="s">
        <v>290</v>
      </c>
      <c r="D122" s="351" t="s">
        <v>591</v>
      </c>
      <c r="E122" s="351"/>
      <c r="F122" s="352">
        <f>F123</f>
        <v>1000</v>
      </c>
      <c r="G122" s="352">
        <f t="shared" ref="G122:H124" si="49">G123</f>
        <v>1000</v>
      </c>
      <c r="H122" s="352">
        <f t="shared" si="49"/>
        <v>1000</v>
      </c>
    </row>
    <row r="123" spans="1:8" ht="63">
      <c r="A123" s="258" t="s">
        <v>427</v>
      </c>
      <c r="B123" s="372" t="s">
        <v>214</v>
      </c>
      <c r="C123" s="351" t="s">
        <v>290</v>
      </c>
      <c r="D123" s="351" t="s">
        <v>590</v>
      </c>
      <c r="E123" s="351"/>
      <c r="F123" s="352">
        <f>F124</f>
        <v>1000</v>
      </c>
      <c r="G123" s="352">
        <f t="shared" si="49"/>
        <v>1000</v>
      </c>
      <c r="H123" s="352">
        <f t="shared" si="49"/>
        <v>1000</v>
      </c>
    </row>
    <row r="124" spans="1:8" ht="31.5">
      <c r="A124" s="189" t="s">
        <v>318</v>
      </c>
      <c r="B124" s="372" t="s">
        <v>214</v>
      </c>
      <c r="C124" s="351" t="s">
        <v>290</v>
      </c>
      <c r="D124" s="351" t="s">
        <v>590</v>
      </c>
      <c r="E124" s="351" t="s">
        <v>307</v>
      </c>
      <c r="F124" s="352">
        <f>F125</f>
        <v>1000</v>
      </c>
      <c r="G124" s="352">
        <f t="shared" si="49"/>
        <v>1000</v>
      </c>
      <c r="H124" s="352">
        <f t="shared" si="49"/>
        <v>1000</v>
      </c>
    </row>
    <row r="125" spans="1:8" s="114" customFormat="1">
      <c r="A125" s="264" t="s">
        <v>537</v>
      </c>
      <c r="B125" s="372" t="s">
        <v>214</v>
      </c>
      <c r="C125" s="351" t="s">
        <v>290</v>
      </c>
      <c r="D125" s="351" t="s">
        <v>590</v>
      </c>
      <c r="E125" s="351" t="s">
        <v>468</v>
      </c>
      <c r="F125" s="352">
        <v>1000</v>
      </c>
      <c r="G125" s="352">
        <v>1000</v>
      </c>
      <c r="H125" s="352">
        <v>1000</v>
      </c>
    </row>
    <row r="126" spans="1:8" s="114" customFormat="1" ht="35.25" customHeight="1">
      <c r="A126" s="235" t="s">
        <v>102</v>
      </c>
      <c r="B126" s="359" t="s">
        <v>214</v>
      </c>
      <c r="C126" s="354" t="s">
        <v>103</v>
      </c>
      <c r="D126" s="351"/>
      <c r="E126" s="351"/>
      <c r="F126" s="356">
        <f>F127</f>
        <v>2000</v>
      </c>
      <c r="G126" s="356" t="e">
        <f t="shared" ref="G126:H127" si="50">G127</f>
        <v>#REF!</v>
      </c>
      <c r="H126" s="356" t="e">
        <f t="shared" si="50"/>
        <v>#REF!</v>
      </c>
    </row>
    <row r="127" spans="1:8" s="114" customFormat="1" ht="25.5" customHeight="1">
      <c r="A127" s="235" t="s">
        <v>111</v>
      </c>
      <c r="B127" s="359" t="s">
        <v>214</v>
      </c>
      <c r="C127" s="354" t="s">
        <v>112</v>
      </c>
      <c r="D127" s="351"/>
      <c r="E127" s="351"/>
      <c r="F127" s="356">
        <f>F128</f>
        <v>2000</v>
      </c>
      <c r="G127" s="356" t="e">
        <f t="shared" si="50"/>
        <v>#REF!</v>
      </c>
      <c r="H127" s="356" t="e">
        <f t="shared" si="50"/>
        <v>#REF!</v>
      </c>
    </row>
    <row r="128" spans="1:8" s="104" customFormat="1" ht="34.5" customHeight="1">
      <c r="A128" s="319" t="s">
        <v>501</v>
      </c>
      <c r="B128" s="359" t="s">
        <v>214</v>
      </c>
      <c r="C128" s="354" t="s">
        <v>112</v>
      </c>
      <c r="D128" s="354" t="s">
        <v>357</v>
      </c>
      <c r="E128" s="354" t="s">
        <v>397</v>
      </c>
      <c r="F128" s="356">
        <f>F138</f>
        <v>2000</v>
      </c>
      <c r="G128" s="356" t="e">
        <f t="shared" ref="G128:H128" si="51">G138+G166</f>
        <v>#REF!</v>
      </c>
      <c r="H128" s="356" t="e">
        <f t="shared" si="51"/>
        <v>#REF!</v>
      </c>
    </row>
    <row r="129" spans="1:8" s="104" customFormat="1" ht="31.5" hidden="1">
      <c r="A129" s="322" t="s">
        <v>358</v>
      </c>
      <c r="B129" s="359" t="s">
        <v>214</v>
      </c>
      <c r="C129" s="354" t="s">
        <v>362</v>
      </c>
      <c r="D129" s="354" t="s">
        <v>359</v>
      </c>
      <c r="E129" s="354"/>
      <c r="F129" s="356">
        <f>F132</f>
        <v>0</v>
      </c>
      <c r="G129" s="356">
        <f t="shared" ref="G129:H129" si="52">G132</f>
        <v>0</v>
      </c>
      <c r="H129" s="356">
        <f t="shared" si="52"/>
        <v>0</v>
      </c>
    </row>
    <row r="130" spans="1:8" ht="94.5" hidden="1">
      <c r="A130" s="269" t="s">
        <v>502</v>
      </c>
      <c r="B130" s="359" t="s">
        <v>214</v>
      </c>
      <c r="C130" s="351" t="s">
        <v>362</v>
      </c>
      <c r="D130" s="351" t="s">
        <v>503</v>
      </c>
      <c r="E130" s="351"/>
      <c r="F130" s="352">
        <f>F131</f>
        <v>0</v>
      </c>
      <c r="G130" s="352">
        <f t="shared" ref="G130:H132" si="53">G131</f>
        <v>0</v>
      </c>
      <c r="H130" s="352">
        <f t="shared" si="53"/>
        <v>0</v>
      </c>
    </row>
    <row r="131" spans="1:8" ht="63" hidden="1">
      <c r="A131" s="258" t="s">
        <v>325</v>
      </c>
      <c r="B131" s="359" t="s">
        <v>214</v>
      </c>
      <c r="C131" s="351" t="s">
        <v>362</v>
      </c>
      <c r="D131" s="351" t="s">
        <v>360</v>
      </c>
      <c r="E131" s="351"/>
      <c r="F131" s="352">
        <f>F132</f>
        <v>0</v>
      </c>
      <c r="G131" s="352">
        <f t="shared" si="53"/>
        <v>0</v>
      </c>
      <c r="H131" s="352">
        <f t="shared" si="53"/>
        <v>0</v>
      </c>
    </row>
    <row r="132" spans="1:8" ht="31.5" hidden="1">
      <c r="A132" s="189" t="s">
        <v>318</v>
      </c>
      <c r="B132" s="359" t="s">
        <v>214</v>
      </c>
      <c r="C132" s="351" t="s">
        <v>362</v>
      </c>
      <c r="D132" s="351" t="s">
        <v>360</v>
      </c>
      <c r="E132" s="351" t="s">
        <v>307</v>
      </c>
      <c r="F132" s="352">
        <f>F133</f>
        <v>0</v>
      </c>
      <c r="G132" s="352">
        <f t="shared" si="53"/>
        <v>0</v>
      </c>
      <c r="H132" s="352">
        <f t="shared" si="53"/>
        <v>0</v>
      </c>
    </row>
    <row r="133" spans="1:8" ht="47.25" hidden="1">
      <c r="A133" s="264" t="s">
        <v>504</v>
      </c>
      <c r="B133" s="359" t="s">
        <v>214</v>
      </c>
      <c r="C133" s="351" t="s">
        <v>362</v>
      </c>
      <c r="D133" s="351" t="s">
        <v>360</v>
      </c>
      <c r="E133" s="351" t="s">
        <v>505</v>
      </c>
      <c r="F133" s="352"/>
      <c r="G133" s="352"/>
      <c r="H133" s="352"/>
    </row>
    <row r="134" spans="1:8" ht="31.5" hidden="1">
      <c r="A134" s="322" t="s">
        <v>506</v>
      </c>
      <c r="B134" s="359" t="s">
        <v>214</v>
      </c>
      <c r="C134" s="354" t="s">
        <v>112</v>
      </c>
      <c r="D134" s="354" t="s">
        <v>507</v>
      </c>
      <c r="E134" s="354"/>
      <c r="F134" s="356" t="e">
        <f>F137</f>
        <v>#REF!</v>
      </c>
      <c r="G134" s="356" t="e">
        <f t="shared" ref="G134:H134" si="54">G137</f>
        <v>#REF!</v>
      </c>
      <c r="H134" s="356" t="e">
        <f t="shared" si="54"/>
        <v>#REF!</v>
      </c>
    </row>
    <row r="135" spans="1:8" ht="31.5" hidden="1">
      <c r="A135" s="269" t="s">
        <v>508</v>
      </c>
      <c r="B135" s="359" t="s">
        <v>214</v>
      </c>
      <c r="C135" s="351" t="s">
        <v>112</v>
      </c>
      <c r="D135" s="351" t="s">
        <v>509</v>
      </c>
      <c r="E135" s="351"/>
      <c r="F135" s="352" t="e">
        <f>F136</f>
        <v>#REF!</v>
      </c>
      <c r="G135" s="352" t="e">
        <f t="shared" ref="G135:H136" si="55">G136</f>
        <v>#REF!</v>
      </c>
      <c r="H135" s="352" t="e">
        <f t="shared" si="55"/>
        <v>#REF!</v>
      </c>
    </row>
    <row r="136" spans="1:8" ht="63" hidden="1">
      <c r="A136" s="258" t="s">
        <v>325</v>
      </c>
      <c r="B136" s="359" t="s">
        <v>214</v>
      </c>
      <c r="C136" s="351" t="s">
        <v>112</v>
      </c>
      <c r="D136" s="351" t="s">
        <v>510</v>
      </c>
      <c r="E136" s="351"/>
      <c r="F136" s="352" t="e">
        <f>F137</f>
        <v>#REF!</v>
      </c>
      <c r="G136" s="352" t="e">
        <f t="shared" si="55"/>
        <v>#REF!</v>
      </c>
      <c r="H136" s="352" t="e">
        <f t="shared" si="55"/>
        <v>#REF!</v>
      </c>
    </row>
    <row r="137" spans="1:8" ht="31.5" hidden="1">
      <c r="A137" s="189" t="s">
        <v>318</v>
      </c>
      <c r="B137" s="359" t="s">
        <v>214</v>
      </c>
      <c r="C137" s="351" t="s">
        <v>112</v>
      </c>
      <c r="D137" s="351" t="s">
        <v>510</v>
      </c>
      <c r="E137" s="351" t="s">
        <v>307</v>
      </c>
      <c r="F137" s="352" t="e">
        <f>#REF!</f>
        <v>#REF!</v>
      </c>
      <c r="G137" s="352" t="e">
        <f>#REF!</f>
        <v>#REF!</v>
      </c>
      <c r="H137" s="352" t="e">
        <f>#REF!</f>
        <v>#REF!</v>
      </c>
    </row>
    <row r="138" spans="1:8">
      <c r="A138" s="322" t="s">
        <v>548</v>
      </c>
      <c r="B138" s="359" t="s">
        <v>214</v>
      </c>
      <c r="C138" s="354" t="s">
        <v>112</v>
      </c>
      <c r="D138" s="354" t="s">
        <v>364</v>
      </c>
      <c r="E138" s="354"/>
      <c r="F138" s="356">
        <f>F148+F152+F156+F160</f>
        <v>2000</v>
      </c>
      <c r="G138" s="356">
        <f t="shared" ref="G138:H138" si="56">G148+G152+G156+G160</f>
        <v>66000</v>
      </c>
      <c r="H138" s="356">
        <f t="shared" si="56"/>
        <v>66000</v>
      </c>
    </row>
    <row r="139" spans="1:8" ht="31.5" hidden="1">
      <c r="A139" s="189" t="s">
        <v>511</v>
      </c>
      <c r="B139" s="359" t="s">
        <v>214</v>
      </c>
      <c r="C139" s="351" t="s">
        <v>112</v>
      </c>
      <c r="D139" s="351" t="s">
        <v>512</v>
      </c>
      <c r="E139" s="351"/>
      <c r="F139" s="352">
        <f>F140+F143+F145</f>
        <v>0</v>
      </c>
      <c r="G139" s="352">
        <f t="shared" ref="G139:H139" si="57">G140+G143+G145</f>
        <v>0</v>
      </c>
      <c r="H139" s="352">
        <f t="shared" si="57"/>
        <v>0</v>
      </c>
    </row>
    <row r="140" spans="1:8" ht="31.5" hidden="1">
      <c r="A140" s="189" t="s">
        <v>479</v>
      </c>
      <c r="B140" s="359" t="s">
        <v>214</v>
      </c>
      <c r="C140" s="351" t="s">
        <v>112</v>
      </c>
      <c r="D140" s="351" t="s">
        <v>513</v>
      </c>
      <c r="E140" s="351" t="s">
        <v>305</v>
      </c>
      <c r="F140" s="352">
        <f>F141+F142</f>
        <v>0</v>
      </c>
      <c r="G140" s="352">
        <f t="shared" ref="G140:H140" si="58">G141+G142</f>
        <v>0</v>
      </c>
      <c r="H140" s="352">
        <f t="shared" si="58"/>
        <v>0</v>
      </c>
    </row>
    <row r="141" spans="1:8" hidden="1">
      <c r="A141" s="264" t="s">
        <v>481</v>
      </c>
      <c r="B141" s="359" t="s">
        <v>214</v>
      </c>
      <c r="C141" s="351" t="s">
        <v>112</v>
      </c>
      <c r="D141" s="351" t="s">
        <v>514</v>
      </c>
      <c r="E141" s="351" t="s">
        <v>482</v>
      </c>
      <c r="F141" s="352"/>
      <c r="G141" s="352"/>
      <c r="H141" s="352"/>
    </row>
    <row r="142" spans="1:8" ht="63" hidden="1">
      <c r="A142" s="264" t="s">
        <v>483</v>
      </c>
      <c r="B142" s="359" t="s">
        <v>214</v>
      </c>
      <c r="C142" s="351" t="s">
        <v>112</v>
      </c>
      <c r="D142" s="351" t="s">
        <v>514</v>
      </c>
      <c r="E142" s="351" t="s">
        <v>484</v>
      </c>
      <c r="F142" s="352"/>
      <c r="G142" s="352"/>
      <c r="H142" s="352"/>
    </row>
    <row r="143" spans="1:8" ht="31.5" hidden="1">
      <c r="A143" s="189" t="s">
        <v>318</v>
      </c>
      <c r="B143" s="359" t="s">
        <v>214</v>
      </c>
      <c r="C143" s="351" t="s">
        <v>112</v>
      </c>
      <c r="D143" s="351" t="s">
        <v>515</v>
      </c>
      <c r="E143" s="351" t="s">
        <v>307</v>
      </c>
      <c r="F143" s="352">
        <f>F144</f>
        <v>0</v>
      </c>
      <c r="G143" s="352">
        <f t="shared" ref="G143:H143" si="59">G144</f>
        <v>0</v>
      </c>
      <c r="H143" s="352">
        <f t="shared" si="59"/>
        <v>0</v>
      </c>
    </row>
    <row r="144" spans="1:8" ht="31.5" hidden="1">
      <c r="A144" s="264" t="s">
        <v>467</v>
      </c>
      <c r="B144" s="359" t="s">
        <v>214</v>
      </c>
      <c r="C144" s="351" t="s">
        <v>112</v>
      </c>
      <c r="D144" s="351" t="s">
        <v>515</v>
      </c>
      <c r="E144" s="351" t="s">
        <v>468</v>
      </c>
      <c r="F144" s="352"/>
      <c r="G144" s="352"/>
      <c r="H144" s="352"/>
    </row>
    <row r="145" spans="1:8" hidden="1">
      <c r="A145" s="189" t="s">
        <v>319</v>
      </c>
      <c r="B145" s="359" t="s">
        <v>214</v>
      </c>
      <c r="C145" s="351" t="s">
        <v>112</v>
      </c>
      <c r="D145" s="351" t="s">
        <v>515</v>
      </c>
      <c r="E145" s="351" t="s">
        <v>469</v>
      </c>
      <c r="F145" s="352">
        <f>F146+F147</f>
        <v>0</v>
      </c>
      <c r="G145" s="352">
        <f t="shared" ref="G145:H145" si="60">G146+G147</f>
        <v>0</v>
      </c>
      <c r="H145" s="352">
        <f t="shared" si="60"/>
        <v>0</v>
      </c>
    </row>
    <row r="146" spans="1:8" ht="31.5" hidden="1">
      <c r="A146" s="264" t="s">
        <v>470</v>
      </c>
      <c r="B146" s="359" t="s">
        <v>214</v>
      </c>
      <c r="C146" s="351" t="s">
        <v>112</v>
      </c>
      <c r="D146" s="351" t="s">
        <v>515</v>
      </c>
      <c r="E146" s="351" t="s">
        <v>471</v>
      </c>
      <c r="F146" s="369"/>
      <c r="G146" s="369"/>
      <c r="H146" s="369"/>
    </row>
    <row r="147" spans="1:8" hidden="1">
      <c r="A147" s="264" t="s">
        <v>259</v>
      </c>
      <c r="B147" s="359" t="s">
        <v>214</v>
      </c>
      <c r="C147" s="351" t="s">
        <v>112</v>
      </c>
      <c r="D147" s="351" t="s">
        <v>515</v>
      </c>
      <c r="E147" s="351" t="s">
        <v>472</v>
      </c>
      <c r="F147" s="369"/>
      <c r="G147" s="369"/>
      <c r="H147" s="369"/>
    </row>
    <row r="148" spans="1:8" ht="31.5">
      <c r="A148" s="355" t="s">
        <v>549</v>
      </c>
      <c r="B148" s="359" t="s">
        <v>214</v>
      </c>
      <c r="C148" s="354" t="s">
        <v>112</v>
      </c>
      <c r="D148" s="351" t="s">
        <v>512</v>
      </c>
      <c r="E148" s="351"/>
      <c r="F148" s="352">
        <f>F149</f>
        <v>2000</v>
      </c>
      <c r="G148" s="352">
        <f t="shared" ref="G148:H150" si="61">G149</f>
        <v>55000</v>
      </c>
      <c r="H148" s="352">
        <f t="shared" si="61"/>
        <v>55000</v>
      </c>
    </row>
    <row r="149" spans="1:8" ht="63">
      <c r="A149" s="258" t="s">
        <v>427</v>
      </c>
      <c r="B149" s="359" t="s">
        <v>214</v>
      </c>
      <c r="C149" s="354" t="s">
        <v>112</v>
      </c>
      <c r="D149" s="351" t="s">
        <v>431</v>
      </c>
      <c r="E149" s="351"/>
      <c r="F149" s="352">
        <f>F150</f>
        <v>2000</v>
      </c>
      <c r="G149" s="352">
        <f t="shared" si="61"/>
        <v>55000</v>
      </c>
      <c r="H149" s="352">
        <f t="shared" si="61"/>
        <v>55000</v>
      </c>
    </row>
    <row r="150" spans="1:8" ht="31.5">
      <c r="A150" s="189" t="s">
        <v>318</v>
      </c>
      <c r="B150" s="359" t="s">
        <v>214</v>
      </c>
      <c r="C150" s="354" t="s">
        <v>112</v>
      </c>
      <c r="D150" s="351" t="s">
        <v>431</v>
      </c>
      <c r="E150" s="351" t="s">
        <v>307</v>
      </c>
      <c r="F150" s="352">
        <v>2000</v>
      </c>
      <c r="G150" s="352">
        <f t="shared" si="61"/>
        <v>55000</v>
      </c>
      <c r="H150" s="352">
        <f t="shared" si="61"/>
        <v>55000</v>
      </c>
    </row>
    <row r="151" spans="1:8" s="114" customFormat="1">
      <c r="A151" s="264" t="s">
        <v>284</v>
      </c>
      <c r="B151" s="359" t="s">
        <v>214</v>
      </c>
      <c r="C151" s="354" t="s">
        <v>112</v>
      </c>
      <c r="D151" s="351" t="s">
        <v>431</v>
      </c>
      <c r="E151" s="351" t="s">
        <v>468</v>
      </c>
      <c r="F151" s="352">
        <v>2000</v>
      </c>
      <c r="G151" s="352">
        <v>55000</v>
      </c>
      <c r="H151" s="352">
        <v>55000</v>
      </c>
    </row>
    <row r="152" spans="1:8" ht="31.5">
      <c r="A152" s="308" t="s">
        <v>592</v>
      </c>
      <c r="B152" s="359" t="s">
        <v>214</v>
      </c>
      <c r="C152" s="354" t="s">
        <v>112</v>
      </c>
      <c r="D152" s="351" t="s">
        <v>550</v>
      </c>
      <c r="E152" s="351"/>
      <c r="F152" s="352">
        <f>F153</f>
        <v>0</v>
      </c>
      <c r="G152" s="352">
        <f t="shared" ref="G152:H154" si="62">G153</f>
        <v>9000</v>
      </c>
      <c r="H152" s="352">
        <f t="shared" si="62"/>
        <v>9000</v>
      </c>
    </row>
    <row r="153" spans="1:8" ht="63">
      <c r="A153" s="258" t="s">
        <v>427</v>
      </c>
      <c r="B153" s="359" t="s">
        <v>214</v>
      </c>
      <c r="C153" s="354" t="s">
        <v>112</v>
      </c>
      <c r="D153" s="351" t="s">
        <v>435</v>
      </c>
      <c r="E153" s="351"/>
      <c r="F153" s="352">
        <f>F154</f>
        <v>0</v>
      </c>
      <c r="G153" s="352">
        <f t="shared" si="62"/>
        <v>9000</v>
      </c>
      <c r="H153" s="352">
        <f t="shared" si="62"/>
        <v>9000</v>
      </c>
    </row>
    <row r="154" spans="1:8" ht="31.5">
      <c r="A154" s="189" t="s">
        <v>318</v>
      </c>
      <c r="B154" s="359" t="s">
        <v>214</v>
      </c>
      <c r="C154" s="354" t="s">
        <v>112</v>
      </c>
      <c r="D154" s="351" t="s">
        <v>435</v>
      </c>
      <c r="E154" s="351" t="s">
        <v>307</v>
      </c>
      <c r="F154" s="352">
        <f>F155</f>
        <v>0</v>
      </c>
      <c r="G154" s="352">
        <f t="shared" si="62"/>
        <v>9000</v>
      </c>
      <c r="H154" s="352">
        <f t="shared" si="62"/>
        <v>9000</v>
      </c>
    </row>
    <row r="155" spans="1:8" s="114" customFormat="1">
      <c r="A155" s="264" t="s">
        <v>284</v>
      </c>
      <c r="B155" s="359" t="s">
        <v>214</v>
      </c>
      <c r="C155" s="354" t="s">
        <v>112</v>
      </c>
      <c r="D155" s="351" t="s">
        <v>435</v>
      </c>
      <c r="E155" s="351" t="s">
        <v>468</v>
      </c>
      <c r="F155" s="352">
        <v>0</v>
      </c>
      <c r="G155" s="352">
        <v>9000</v>
      </c>
      <c r="H155" s="352">
        <v>9000</v>
      </c>
    </row>
    <row r="156" spans="1:8" ht="31.5">
      <c r="A156" s="308" t="s">
        <v>551</v>
      </c>
      <c r="B156" s="359" t="s">
        <v>214</v>
      </c>
      <c r="C156" s="354" t="s">
        <v>112</v>
      </c>
      <c r="D156" s="351" t="s">
        <v>552</v>
      </c>
      <c r="E156" s="351"/>
      <c r="F156" s="352">
        <f>F157</f>
        <v>0</v>
      </c>
      <c r="G156" s="352">
        <f t="shared" ref="G156:H158" si="63">G157</f>
        <v>1000</v>
      </c>
      <c r="H156" s="352">
        <f t="shared" si="63"/>
        <v>1000</v>
      </c>
    </row>
    <row r="157" spans="1:8" ht="63">
      <c r="A157" s="258" t="s">
        <v>427</v>
      </c>
      <c r="B157" s="359" t="s">
        <v>214</v>
      </c>
      <c r="C157" s="354" t="s">
        <v>112</v>
      </c>
      <c r="D157" s="351" t="s">
        <v>433</v>
      </c>
      <c r="E157" s="351"/>
      <c r="F157" s="352">
        <f>F158</f>
        <v>0</v>
      </c>
      <c r="G157" s="352">
        <f t="shared" si="63"/>
        <v>1000</v>
      </c>
      <c r="H157" s="352">
        <f t="shared" si="63"/>
        <v>1000</v>
      </c>
    </row>
    <row r="158" spans="1:8" ht="31.5">
      <c r="A158" s="189" t="s">
        <v>318</v>
      </c>
      <c r="B158" s="359" t="s">
        <v>214</v>
      </c>
      <c r="C158" s="354" t="s">
        <v>112</v>
      </c>
      <c r="D158" s="351" t="s">
        <v>433</v>
      </c>
      <c r="E158" s="351" t="s">
        <v>307</v>
      </c>
      <c r="F158" s="352">
        <f>F159</f>
        <v>0</v>
      </c>
      <c r="G158" s="352">
        <f t="shared" si="63"/>
        <v>1000</v>
      </c>
      <c r="H158" s="352">
        <f t="shared" si="63"/>
        <v>1000</v>
      </c>
    </row>
    <row r="159" spans="1:8" s="114" customFormat="1">
      <c r="A159" s="264" t="s">
        <v>284</v>
      </c>
      <c r="B159" s="359" t="s">
        <v>214</v>
      </c>
      <c r="C159" s="354" t="s">
        <v>112</v>
      </c>
      <c r="D159" s="351" t="s">
        <v>433</v>
      </c>
      <c r="E159" s="351" t="s">
        <v>468</v>
      </c>
      <c r="F159" s="352">
        <v>0</v>
      </c>
      <c r="G159" s="352">
        <v>1000</v>
      </c>
      <c r="H159" s="352">
        <v>1000</v>
      </c>
    </row>
    <row r="160" spans="1:8" ht="31.5">
      <c r="A160" s="308" t="s">
        <v>553</v>
      </c>
      <c r="B160" s="359" t="s">
        <v>214</v>
      </c>
      <c r="C160" s="354" t="s">
        <v>112</v>
      </c>
      <c r="D160" s="351" t="s">
        <v>554</v>
      </c>
      <c r="E160" s="351"/>
      <c r="F160" s="352">
        <f>F161</f>
        <v>0</v>
      </c>
      <c r="G160" s="352">
        <f t="shared" ref="G160:H162" si="64">G161</f>
        <v>1000</v>
      </c>
      <c r="H160" s="352">
        <f t="shared" si="64"/>
        <v>1000</v>
      </c>
    </row>
    <row r="161" spans="1:8" ht="63">
      <c r="A161" s="258" t="s">
        <v>427</v>
      </c>
      <c r="B161" s="359" t="s">
        <v>214</v>
      </c>
      <c r="C161" s="354" t="s">
        <v>112</v>
      </c>
      <c r="D161" s="351" t="s">
        <v>434</v>
      </c>
      <c r="E161" s="351"/>
      <c r="F161" s="352">
        <f>F162</f>
        <v>0</v>
      </c>
      <c r="G161" s="352">
        <f t="shared" si="64"/>
        <v>1000</v>
      </c>
      <c r="H161" s="352">
        <f t="shared" si="64"/>
        <v>1000</v>
      </c>
    </row>
    <row r="162" spans="1:8" ht="31.5">
      <c r="A162" s="189" t="s">
        <v>318</v>
      </c>
      <c r="B162" s="359" t="s">
        <v>214</v>
      </c>
      <c r="C162" s="354" t="s">
        <v>112</v>
      </c>
      <c r="D162" s="351" t="s">
        <v>434</v>
      </c>
      <c r="E162" s="351" t="s">
        <v>307</v>
      </c>
      <c r="F162" s="352">
        <f>F163</f>
        <v>0</v>
      </c>
      <c r="G162" s="352">
        <f t="shared" si="64"/>
        <v>1000</v>
      </c>
      <c r="H162" s="352">
        <f t="shared" si="64"/>
        <v>1000</v>
      </c>
    </row>
    <row r="163" spans="1:8" s="114" customFormat="1">
      <c r="A163" s="264" t="s">
        <v>284</v>
      </c>
      <c r="B163" s="359" t="s">
        <v>214</v>
      </c>
      <c r="C163" s="354" t="s">
        <v>112</v>
      </c>
      <c r="D163" s="351" t="s">
        <v>434</v>
      </c>
      <c r="E163" s="351" t="s">
        <v>468</v>
      </c>
      <c r="F163" s="352">
        <v>0</v>
      </c>
      <c r="G163" s="352">
        <v>1000</v>
      </c>
      <c r="H163" s="352">
        <v>1000</v>
      </c>
    </row>
    <row r="164" spans="1:8" s="114" customFormat="1">
      <c r="A164" s="403" t="s">
        <v>658</v>
      </c>
      <c r="B164" s="359" t="s">
        <v>214</v>
      </c>
      <c r="C164" s="354" t="s">
        <v>659</v>
      </c>
      <c r="D164" s="351"/>
      <c r="E164" s="351"/>
      <c r="F164" s="356">
        <f t="shared" ref="F164:F168" si="65">F165</f>
        <v>0</v>
      </c>
      <c r="G164" s="352"/>
      <c r="H164" s="352"/>
    </row>
    <row r="165" spans="1:8" s="114" customFormat="1" ht="31.5">
      <c r="A165" s="403" t="s">
        <v>661</v>
      </c>
      <c r="B165" s="359" t="s">
        <v>214</v>
      </c>
      <c r="C165" s="354" t="s">
        <v>660</v>
      </c>
      <c r="D165" s="351"/>
      <c r="E165" s="351"/>
      <c r="F165" s="356">
        <f t="shared" si="65"/>
        <v>0</v>
      </c>
      <c r="G165" s="352"/>
      <c r="H165" s="352"/>
    </row>
    <row r="166" spans="1:8" ht="31.5">
      <c r="A166" s="235" t="s">
        <v>666</v>
      </c>
      <c r="B166" s="359" t="s">
        <v>214</v>
      </c>
      <c r="C166" s="354" t="s">
        <v>660</v>
      </c>
      <c r="D166" s="354" t="s">
        <v>662</v>
      </c>
      <c r="E166" s="354"/>
      <c r="F166" s="356">
        <f t="shared" si="65"/>
        <v>0</v>
      </c>
      <c r="G166" s="356" t="e">
        <f>G167+#REF!</f>
        <v>#REF!</v>
      </c>
      <c r="H166" s="356" t="e">
        <f>H167+#REF!</f>
        <v>#REF!</v>
      </c>
    </row>
    <row r="167" spans="1:8" ht="47.25">
      <c r="A167" s="235" t="s">
        <v>667</v>
      </c>
      <c r="B167" s="372" t="s">
        <v>214</v>
      </c>
      <c r="C167" s="351" t="s">
        <v>660</v>
      </c>
      <c r="D167" s="351" t="s">
        <v>668</v>
      </c>
      <c r="E167" s="351"/>
      <c r="F167" s="352">
        <f t="shared" si="65"/>
        <v>0</v>
      </c>
      <c r="G167" s="352">
        <f t="shared" ref="G167:H169" si="66">G168</f>
        <v>7198</v>
      </c>
      <c r="H167" s="352">
        <f t="shared" si="66"/>
        <v>7198</v>
      </c>
    </row>
    <row r="168" spans="1:8" ht="63">
      <c r="A168" s="258" t="s">
        <v>664</v>
      </c>
      <c r="B168" s="372" t="s">
        <v>214</v>
      </c>
      <c r="C168" s="351" t="s">
        <v>660</v>
      </c>
      <c r="D168" s="351" t="s">
        <v>663</v>
      </c>
      <c r="E168" s="351"/>
      <c r="F168" s="352">
        <f t="shared" si="65"/>
        <v>0</v>
      </c>
      <c r="G168" s="352">
        <f t="shared" si="66"/>
        <v>7198</v>
      </c>
      <c r="H168" s="352">
        <f t="shared" si="66"/>
        <v>7198</v>
      </c>
    </row>
    <row r="169" spans="1:8" ht="31.5">
      <c r="A169" s="189" t="s">
        <v>318</v>
      </c>
      <c r="B169" s="372" t="s">
        <v>214</v>
      </c>
      <c r="C169" s="351" t="s">
        <v>660</v>
      </c>
      <c r="D169" s="351" t="s">
        <v>663</v>
      </c>
      <c r="E169" s="351" t="s">
        <v>307</v>
      </c>
      <c r="F169" s="352">
        <v>0</v>
      </c>
      <c r="G169" s="352">
        <f t="shared" si="66"/>
        <v>7198</v>
      </c>
      <c r="H169" s="352">
        <f t="shared" si="66"/>
        <v>7198</v>
      </c>
    </row>
    <row r="170" spans="1:8">
      <c r="A170" s="264" t="s">
        <v>284</v>
      </c>
      <c r="B170" s="372" t="s">
        <v>214</v>
      </c>
      <c r="C170" s="351" t="s">
        <v>660</v>
      </c>
      <c r="D170" s="351" t="s">
        <v>663</v>
      </c>
      <c r="E170" s="351" t="s">
        <v>468</v>
      </c>
      <c r="F170" s="352">
        <v>0</v>
      </c>
      <c r="G170" s="352">
        <v>7198</v>
      </c>
      <c r="H170" s="352">
        <v>7198</v>
      </c>
    </row>
    <row r="171" spans="1:8" ht="19.5" customHeight="1">
      <c r="A171" s="238" t="s">
        <v>292</v>
      </c>
      <c r="B171" s="359" t="s">
        <v>214</v>
      </c>
      <c r="C171" s="354" t="s">
        <v>267</v>
      </c>
      <c r="D171" s="351"/>
      <c r="E171" s="351"/>
      <c r="F171" s="356">
        <f>F172+F185</f>
        <v>4000</v>
      </c>
      <c r="G171" s="356">
        <f t="shared" ref="G171:H171" si="67">G172+G185</f>
        <v>34000</v>
      </c>
      <c r="H171" s="356">
        <f t="shared" si="67"/>
        <v>34000</v>
      </c>
    </row>
    <row r="172" spans="1:8" ht="38.25" customHeight="1">
      <c r="A172" s="238" t="s">
        <v>294</v>
      </c>
      <c r="B172" s="359" t="s">
        <v>214</v>
      </c>
      <c r="C172" s="354" t="s">
        <v>293</v>
      </c>
      <c r="D172" s="351"/>
      <c r="E172" s="351"/>
      <c r="F172" s="356">
        <f>F173+F179</f>
        <v>1000</v>
      </c>
      <c r="G172" s="356">
        <f t="shared" ref="G172:H172" si="68">G173+G179</f>
        <v>26000</v>
      </c>
      <c r="H172" s="356">
        <f t="shared" si="68"/>
        <v>26000</v>
      </c>
    </row>
    <row r="173" spans="1:8" ht="38.25" customHeight="1">
      <c r="A173" s="238" t="s">
        <v>558</v>
      </c>
      <c r="B173" s="359" t="s">
        <v>214</v>
      </c>
      <c r="C173" s="354" t="s">
        <v>293</v>
      </c>
      <c r="D173" s="354" t="s">
        <v>311</v>
      </c>
      <c r="E173" s="351"/>
      <c r="F173" s="356">
        <f>F174</f>
        <v>1000</v>
      </c>
      <c r="G173" s="356">
        <f t="shared" ref="G173:H177" si="69">G174</f>
        <v>13000</v>
      </c>
      <c r="H173" s="356">
        <f t="shared" si="69"/>
        <v>13000</v>
      </c>
    </row>
    <row r="174" spans="1:8" ht="38.25" customHeight="1">
      <c r="A174" s="238" t="s">
        <v>445</v>
      </c>
      <c r="B174" s="359" t="s">
        <v>214</v>
      </c>
      <c r="C174" s="354" t="s">
        <v>293</v>
      </c>
      <c r="D174" s="354" t="s">
        <v>446</v>
      </c>
      <c r="E174" s="351"/>
      <c r="F174" s="356">
        <f>F175</f>
        <v>1000</v>
      </c>
      <c r="G174" s="356">
        <f t="shared" si="69"/>
        <v>13000</v>
      </c>
      <c r="H174" s="356">
        <f t="shared" si="69"/>
        <v>13000</v>
      </c>
    </row>
    <row r="175" spans="1:8" ht="47.25">
      <c r="A175" s="308" t="s">
        <v>561</v>
      </c>
      <c r="B175" s="372" t="s">
        <v>214</v>
      </c>
      <c r="C175" s="351" t="s">
        <v>293</v>
      </c>
      <c r="D175" s="351" t="s">
        <v>559</v>
      </c>
      <c r="E175" s="351"/>
      <c r="F175" s="352">
        <f>F176</f>
        <v>1000</v>
      </c>
      <c r="G175" s="352">
        <f t="shared" si="69"/>
        <v>13000</v>
      </c>
      <c r="H175" s="352">
        <f t="shared" si="69"/>
        <v>13000</v>
      </c>
    </row>
    <row r="176" spans="1:8" ht="63">
      <c r="A176" s="258" t="s">
        <v>427</v>
      </c>
      <c r="B176" s="372" t="s">
        <v>214</v>
      </c>
      <c r="C176" s="351" t="s">
        <v>293</v>
      </c>
      <c r="D176" s="351" t="s">
        <v>447</v>
      </c>
      <c r="E176" s="351"/>
      <c r="F176" s="352">
        <f>F177</f>
        <v>1000</v>
      </c>
      <c r="G176" s="352">
        <f t="shared" si="69"/>
        <v>13000</v>
      </c>
      <c r="H176" s="352">
        <f t="shared" si="69"/>
        <v>13000</v>
      </c>
    </row>
    <row r="177" spans="1:8" ht="31.5">
      <c r="A177" s="189" t="s">
        <v>318</v>
      </c>
      <c r="B177" s="372" t="s">
        <v>214</v>
      </c>
      <c r="C177" s="351" t="s">
        <v>293</v>
      </c>
      <c r="D177" s="351" t="s">
        <v>447</v>
      </c>
      <c r="E177" s="351" t="s">
        <v>307</v>
      </c>
      <c r="F177" s="352">
        <v>1000</v>
      </c>
      <c r="G177" s="352">
        <f t="shared" si="69"/>
        <v>13000</v>
      </c>
      <c r="H177" s="352">
        <f t="shared" si="69"/>
        <v>13000</v>
      </c>
    </row>
    <row r="178" spans="1:8">
      <c r="A178" s="264" t="s">
        <v>284</v>
      </c>
      <c r="B178" s="372" t="s">
        <v>214</v>
      </c>
      <c r="C178" s="351" t="s">
        <v>293</v>
      </c>
      <c r="D178" s="351" t="s">
        <v>447</v>
      </c>
      <c r="E178" s="351" t="s">
        <v>468</v>
      </c>
      <c r="F178" s="352">
        <v>1000</v>
      </c>
      <c r="G178" s="352">
        <v>13000</v>
      </c>
      <c r="H178" s="352">
        <v>13000</v>
      </c>
    </row>
    <row r="179" spans="1:8" ht="38.25" customHeight="1">
      <c r="A179" s="328" t="s">
        <v>560</v>
      </c>
      <c r="B179" s="359" t="s">
        <v>214</v>
      </c>
      <c r="C179" s="354" t="s">
        <v>293</v>
      </c>
      <c r="D179" s="354" t="s">
        <v>371</v>
      </c>
      <c r="E179" s="351"/>
      <c r="F179" s="356">
        <f>F180</f>
        <v>0</v>
      </c>
      <c r="G179" s="356">
        <f t="shared" ref="G179:H183" si="70">G180</f>
        <v>13000</v>
      </c>
      <c r="H179" s="356">
        <f t="shared" si="70"/>
        <v>13000</v>
      </c>
    </row>
    <row r="180" spans="1:8" ht="38.25" customHeight="1">
      <c r="A180" s="238" t="s">
        <v>452</v>
      </c>
      <c r="B180" s="359" t="s">
        <v>214</v>
      </c>
      <c r="C180" s="354" t="s">
        <v>293</v>
      </c>
      <c r="D180" s="354" t="s">
        <v>456</v>
      </c>
      <c r="E180" s="351"/>
      <c r="F180" s="356">
        <f>F181</f>
        <v>0</v>
      </c>
      <c r="G180" s="356">
        <f t="shared" si="70"/>
        <v>13000</v>
      </c>
      <c r="H180" s="356">
        <f t="shared" si="70"/>
        <v>13000</v>
      </c>
    </row>
    <row r="181" spans="1:8" ht="47.25">
      <c r="A181" s="308" t="s">
        <v>561</v>
      </c>
      <c r="B181" s="372" t="s">
        <v>214</v>
      </c>
      <c r="C181" s="351" t="s">
        <v>293</v>
      </c>
      <c r="D181" s="351" t="s">
        <v>457</v>
      </c>
      <c r="E181" s="351"/>
      <c r="F181" s="352">
        <f>F182</f>
        <v>0</v>
      </c>
      <c r="G181" s="352">
        <f t="shared" si="70"/>
        <v>13000</v>
      </c>
      <c r="H181" s="352">
        <f t="shared" si="70"/>
        <v>13000</v>
      </c>
    </row>
    <row r="182" spans="1:8" ht="63">
      <c r="A182" s="258" t="s">
        <v>427</v>
      </c>
      <c r="B182" s="372" t="s">
        <v>214</v>
      </c>
      <c r="C182" s="351" t="s">
        <v>293</v>
      </c>
      <c r="D182" s="351" t="s">
        <v>457</v>
      </c>
      <c r="E182" s="351"/>
      <c r="F182" s="352">
        <f>F183</f>
        <v>0</v>
      </c>
      <c r="G182" s="352">
        <f t="shared" si="70"/>
        <v>13000</v>
      </c>
      <c r="H182" s="352">
        <f t="shared" si="70"/>
        <v>13000</v>
      </c>
    </row>
    <row r="183" spans="1:8" ht="31.5">
      <c r="A183" s="189" t="s">
        <v>318</v>
      </c>
      <c r="B183" s="372" t="s">
        <v>214</v>
      </c>
      <c r="C183" s="351" t="s">
        <v>293</v>
      </c>
      <c r="D183" s="351" t="s">
        <v>457</v>
      </c>
      <c r="E183" s="351" t="s">
        <v>307</v>
      </c>
      <c r="F183" s="352">
        <f>F184</f>
        <v>0</v>
      </c>
      <c r="G183" s="352">
        <f t="shared" si="70"/>
        <v>13000</v>
      </c>
      <c r="H183" s="352">
        <f t="shared" si="70"/>
        <v>13000</v>
      </c>
    </row>
    <row r="184" spans="1:8">
      <c r="A184" s="264" t="s">
        <v>284</v>
      </c>
      <c r="B184" s="372" t="s">
        <v>214</v>
      </c>
      <c r="C184" s="351" t="s">
        <v>293</v>
      </c>
      <c r="D184" s="351" t="s">
        <v>457</v>
      </c>
      <c r="E184" s="351" t="s">
        <v>468</v>
      </c>
      <c r="F184" s="352">
        <v>0</v>
      </c>
      <c r="G184" s="352">
        <v>13000</v>
      </c>
      <c r="H184" s="352">
        <v>13000</v>
      </c>
    </row>
    <row r="185" spans="1:8">
      <c r="A185" s="235" t="s">
        <v>261</v>
      </c>
      <c r="B185" s="359" t="s">
        <v>214</v>
      </c>
      <c r="C185" s="354" t="s">
        <v>266</v>
      </c>
      <c r="D185" s="351"/>
      <c r="E185" s="351"/>
      <c r="F185" s="356">
        <f>F186</f>
        <v>3000</v>
      </c>
      <c r="G185" s="356">
        <f t="shared" ref="G185:H185" si="71">G186</f>
        <v>8000</v>
      </c>
      <c r="H185" s="356">
        <f t="shared" si="71"/>
        <v>8000</v>
      </c>
    </row>
    <row r="186" spans="1:8" ht="31.5">
      <c r="A186" s="319" t="s">
        <v>518</v>
      </c>
      <c r="B186" s="359" t="s">
        <v>214</v>
      </c>
      <c r="C186" s="354" t="s">
        <v>266</v>
      </c>
      <c r="D186" s="354" t="s">
        <v>371</v>
      </c>
      <c r="E186" s="354"/>
      <c r="F186" s="367">
        <f>F187+F196</f>
        <v>3000</v>
      </c>
      <c r="G186" s="367">
        <f t="shared" ref="G186:H186" si="72">G187+G196</f>
        <v>8000</v>
      </c>
      <c r="H186" s="367">
        <f t="shared" si="72"/>
        <v>8000</v>
      </c>
    </row>
    <row r="187" spans="1:8">
      <c r="A187" s="322" t="s">
        <v>372</v>
      </c>
      <c r="B187" s="359" t="s">
        <v>214</v>
      </c>
      <c r="C187" s="354" t="s">
        <v>266</v>
      </c>
      <c r="D187" s="354" t="s">
        <v>373</v>
      </c>
      <c r="E187" s="354"/>
      <c r="F187" s="356">
        <f>F188+F192</f>
        <v>2000</v>
      </c>
      <c r="G187" s="356">
        <f t="shared" ref="G187:H187" si="73">G188+G192</f>
        <v>6000</v>
      </c>
      <c r="H187" s="356">
        <f t="shared" si="73"/>
        <v>6000</v>
      </c>
    </row>
    <row r="188" spans="1:8" ht="63">
      <c r="A188" s="269" t="s">
        <v>562</v>
      </c>
      <c r="B188" s="372" t="s">
        <v>214</v>
      </c>
      <c r="C188" s="351" t="s">
        <v>266</v>
      </c>
      <c r="D188" s="351" t="s">
        <v>519</v>
      </c>
      <c r="E188" s="351"/>
      <c r="F188" s="352">
        <f>F189</f>
        <v>1000</v>
      </c>
      <c r="G188" s="352">
        <f t="shared" ref="G188:H190" si="74">G189</f>
        <v>5000</v>
      </c>
      <c r="H188" s="352">
        <f t="shared" si="74"/>
        <v>5000</v>
      </c>
    </row>
    <row r="189" spans="1:8" ht="63">
      <c r="A189" s="258" t="s">
        <v>427</v>
      </c>
      <c r="B189" s="372" t="s">
        <v>214</v>
      </c>
      <c r="C189" s="351" t="s">
        <v>266</v>
      </c>
      <c r="D189" s="351" t="s">
        <v>374</v>
      </c>
      <c r="E189" s="351"/>
      <c r="F189" s="352">
        <f>F190</f>
        <v>1000</v>
      </c>
      <c r="G189" s="352">
        <f t="shared" si="74"/>
        <v>5000</v>
      </c>
      <c r="H189" s="352">
        <f t="shared" si="74"/>
        <v>5000</v>
      </c>
    </row>
    <row r="190" spans="1:8" ht="31.5">
      <c r="A190" s="189" t="s">
        <v>318</v>
      </c>
      <c r="B190" s="372" t="s">
        <v>214</v>
      </c>
      <c r="C190" s="351" t="s">
        <v>266</v>
      </c>
      <c r="D190" s="351" t="s">
        <v>374</v>
      </c>
      <c r="E190" s="351" t="s">
        <v>307</v>
      </c>
      <c r="F190" s="352">
        <f>F191</f>
        <v>1000</v>
      </c>
      <c r="G190" s="352">
        <f t="shared" si="74"/>
        <v>5000</v>
      </c>
      <c r="H190" s="352">
        <f t="shared" si="74"/>
        <v>5000</v>
      </c>
    </row>
    <row r="191" spans="1:8">
      <c r="A191" s="264" t="s">
        <v>284</v>
      </c>
      <c r="B191" s="372" t="s">
        <v>214</v>
      </c>
      <c r="C191" s="351" t="s">
        <v>266</v>
      </c>
      <c r="D191" s="351" t="s">
        <v>374</v>
      </c>
      <c r="E191" s="351" t="s">
        <v>468</v>
      </c>
      <c r="F191" s="352">
        <v>1000</v>
      </c>
      <c r="G191" s="352">
        <v>5000</v>
      </c>
      <c r="H191" s="352">
        <v>5000</v>
      </c>
    </row>
    <row r="192" spans="1:8" ht="47.25">
      <c r="A192" s="309" t="s">
        <v>563</v>
      </c>
      <c r="B192" s="372" t="s">
        <v>214</v>
      </c>
      <c r="C192" s="351" t="s">
        <v>266</v>
      </c>
      <c r="D192" s="351" t="s">
        <v>520</v>
      </c>
      <c r="E192" s="351"/>
      <c r="F192" s="352">
        <f>F193</f>
        <v>1000</v>
      </c>
      <c r="G192" s="352">
        <f t="shared" ref="G192:H194" si="75">G193</f>
        <v>1000</v>
      </c>
      <c r="H192" s="352">
        <f t="shared" si="75"/>
        <v>1000</v>
      </c>
    </row>
    <row r="193" spans="1:8" ht="63">
      <c r="A193" s="258" t="s">
        <v>427</v>
      </c>
      <c r="B193" s="372" t="s">
        <v>214</v>
      </c>
      <c r="C193" s="351" t="s">
        <v>266</v>
      </c>
      <c r="D193" s="351" t="s">
        <v>375</v>
      </c>
      <c r="E193" s="351"/>
      <c r="F193" s="352">
        <f>F194</f>
        <v>1000</v>
      </c>
      <c r="G193" s="352">
        <f t="shared" si="75"/>
        <v>1000</v>
      </c>
      <c r="H193" s="352">
        <f t="shared" si="75"/>
        <v>1000</v>
      </c>
    </row>
    <row r="194" spans="1:8" ht="31.5">
      <c r="A194" s="189" t="s">
        <v>318</v>
      </c>
      <c r="B194" s="372" t="s">
        <v>214</v>
      </c>
      <c r="C194" s="351" t="s">
        <v>266</v>
      </c>
      <c r="D194" s="351" t="s">
        <v>375</v>
      </c>
      <c r="E194" s="351" t="s">
        <v>307</v>
      </c>
      <c r="F194" s="352">
        <f>F195</f>
        <v>1000</v>
      </c>
      <c r="G194" s="352">
        <f t="shared" si="75"/>
        <v>1000</v>
      </c>
      <c r="H194" s="352">
        <f t="shared" si="75"/>
        <v>1000</v>
      </c>
    </row>
    <row r="195" spans="1:8">
      <c r="A195" s="264" t="s">
        <v>284</v>
      </c>
      <c r="B195" s="372" t="s">
        <v>214</v>
      </c>
      <c r="C195" s="351" t="s">
        <v>266</v>
      </c>
      <c r="D195" s="351" t="s">
        <v>375</v>
      </c>
      <c r="E195" s="351" t="s">
        <v>468</v>
      </c>
      <c r="F195" s="352">
        <v>1000</v>
      </c>
      <c r="G195" s="352">
        <v>1000</v>
      </c>
      <c r="H195" s="352">
        <v>1000</v>
      </c>
    </row>
    <row r="196" spans="1:8" ht="47.25">
      <c r="A196" s="235" t="s">
        <v>455</v>
      </c>
      <c r="B196" s="359" t="s">
        <v>214</v>
      </c>
      <c r="C196" s="354" t="s">
        <v>266</v>
      </c>
      <c r="D196" s="354" t="s">
        <v>453</v>
      </c>
      <c r="E196" s="354"/>
      <c r="F196" s="356">
        <f>F197</f>
        <v>1000</v>
      </c>
      <c r="G196" s="356">
        <f t="shared" ref="G196:H199" si="76">G197</f>
        <v>2000</v>
      </c>
      <c r="H196" s="356">
        <f t="shared" si="76"/>
        <v>2000</v>
      </c>
    </row>
    <row r="197" spans="1:8" ht="31.5">
      <c r="A197" s="309" t="s">
        <v>564</v>
      </c>
      <c r="B197" s="372" t="s">
        <v>214</v>
      </c>
      <c r="C197" s="351" t="s">
        <v>266</v>
      </c>
      <c r="D197" s="351" t="s">
        <v>565</v>
      </c>
      <c r="E197" s="351"/>
      <c r="F197" s="352">
        <f>F198</f>
        <v>1000</v>
      </c>
      <c r="G197" s="352">
        <f t="shared" si="76"/>
        <v>2000</v>
      </c>
      <c r="H197" s="352">
        <f t="shared" si="76"/>
        <v>2000</v>
      </c>
    </row>
    <row r="198" spans="1:8" ht="63">
      <c r="A198" s="258" t="s">
        <v>427</v>
      </c>
      <c r="B198" s="372" t="s">
        <v>214</v>
      </c>
      <c r="C198" s="351" t="s">
        <v>266</v>
      </c>
      <c r="D198" s="351" t="s">
        <v>454</v>
      </c>
      <c r="E198" s="351"/>
      <c r="F198" s="352">
        <f>F199</f>
        <v>1000</v>
      </c>
      <c r="G198" s="352">
        <f t="shared" si="76"/>
        <v>2000</v>
      </c>
      <c r="H198" s="352">
        <f t="shared" si="76"/>
        <v>2000</v>
      </c>
    </row>
    <row r="199" spans="1:8" ht="31.5">
      <c r="A199" s="189" t="s">
        <v>318</v>
      </c>
      <c r="B199" s="372" t="s">
        <v>214</v>
      </c>
      <c r="C199" s="351" t="s">
        <v>266</v>
      </c>
      <c r="D199" s="351" t="s">
        <v>454</v>
      </c>
      <c r="E199" s="351" t="s">
        <v>307</v>
      </c>
      <c r="F199" s="352">
        <f>F200</f>
        <v>1000</v>
      </c>
      <c r="G199" s="352">
        <f t="shared" si="76"/>
        <v>2000</v>
      </c>
      <c r="H199" s="352">
        <f t="shared" si="76"/>
        <v>2000</v>
      </c>
    </row>
    <row r="200" spans="1:8">
      <c r="A200" s="264" t="s">
        <v>284</v>
      </c>
      <c r="B200" s="372" t="s">
        <v>214</v>
      </c>
      <c r="C200" s="351" t="s">
        <v>266</v>
      </c>
      <c r="D200" s="351" t="s">
        <v>454</v>
      </c>
      <c r="E200" s="351" t="s">
        <v>468</v>
      </c>
      <c r="F200" s="352">
        <v>1000</v>
      </c>
      <c r="G200" s="352">
        <v>2000</v>
      </c>
      <c r="H200" s="352">
        <v>2000</v>
      </c>
    </row>
    <row r="201" spans="1:8">
      <c r="A201" s="235" t="s">
        <v>106</v>
      </c>
      <c r="B201" s="359" t="s">
        <v>214</v>
      </c>
      <c r="C201" s="354" t="s">
        <v>107</v>
      </c>
      <c r="D201" s="351"/>
      <c r="E201" s="351"/>
      <c r="F201" s="356">
        <f>F202</f>
        <v>541300</v>
      </c>
      <c r="G201" s="356">
        <f t="shared" ref="G201:H202" si="77">G202</f>
        <v>636462.13</v>
      </c>
      <c r="H201" s="356">
        <f t="shared" si="77"/>
        <v>636462.13</v>
      </c>
    </row>
    <row r="202" spans="1:8">
      <c r="A202" s="319" t="s">
        <v>108</v>
      </c>
      <c r="B202" s="359" t="s">
        <v>214</v>
      </c>
      <c r="C202" s="354" t="s">
        <v>109</v>
      </c>
      <c r="D202" s="351"/>
      <c r="E202" s="351"/>
      <c r="F202" s="356">
        <f>F203</f>
        <v>541300</v>
      </c>
      <c r="G202" s="356">
        <f t="shared" si="77"/>
        <v>636462.13</v>
      </c>
      <c r="H202" s="356">
        <f t="shared" si="77"/>
        <v>636462.13</v>
      </c>
    </row>
    <row r="203" spans="1:8" ht="31.5">
      <c r="A203" s="319" t="s">
        <v>518</v>
      </c>
      <c r="B203" s="359" t="s">
        <v>214</v>
      </c>
      <c r="C203" s="354" t="s">
        <v>109</v>
      </c>
      <c r="D203" s="354" t="s">
        <v>371</v>
      </c>
      <c r="E203" s="351"/>
      <c r="F203" s="356">
        <f>F204+F219</f>
        <v>541300</v>
      </c>
      <c r="G203" s="356">
        <f t="shared" ref="G203:H203" si="78">G204+G219</f>
        <v>636462.13</v>
      </c>
      <c r="H203" s="356">
        <f t="shared" si="78"/>
        <v>636462.13</v>
      </c>
    </row>
    <row r="204" spans="1:8" ht="31.5">
      <c r="A204" s="319" t="s">
        <v>376</v>
      </c>
      <c r="B204" s="359" t="s">
        <v>214</v>
      </c>
      <c r="C204" s="354" t="s">
        <v>109</v>
      </c>
      <c r="D204" s="354" t="s">
        <v>377</v>
      </c>
      <c r="E204" s="354"/>
      <c r="F204" s="356">
        <f>F205+F215</f>
        <v>274900</v>
      </c>
      <c r="G204" s="356">
        <f t="shared" ref="G204:H204" si="79">G205+G215</f>
        <v>405014.51</v>
      </c>
      <c r="H204" s="356">
        <f t="shared" si="79"/>
        <v>405014.51</v>
      </c>
    </row>
    <row r="205" spans="1:8" ht="31.5">
      <c r="A205" s="264" t="s">
        <v>521</v>
      </c>
      <c r="B205" s="372" t="s">
        <v>214</v>
      </c>
      <c r="C205" s="351" t="s">
        <v>109</v>
      </c>
      <c r="D205" s="351" t="s">
        <v>522</v>
      </c>
      <c r="E205" s="351"/>
      <c r="F205" s="352">
        <f>F206+F210+F212</f>
        <v>273900</v>
      </c>
      <c r="G205" s="352">
        <f t="shared" ref="G205:H205" si="80">G206+G210+G212</f>
        <v>395014.51</v>
      </c>
      <c r="H205" s="352">
        <f t="shared" si="80"/>
        <v>395014.51</v>
      </c>
    </row>
    <row r="206" spans="1:8" ht="31.5">
      <c r="A206" s="189" t="s">
        <v>479</v>
      </c>
      <c r="B206" s="372" t="s">
        <v>214</v>
      </c>
      <c r="C206" s="351" t="s">
        <v>109</v>
      </c>
      <c r="D206" s="351" t="s">
        <v>378</v>
      </c>
      <c r="E206" s="351" t="s">
        <v>523</v>
      </c>
      <c r="F206" s="352">
        <v>270400</v>
      </c>
      <c r="G206" s="352">
        <f t="shared" ref="G206:H206" si="81">G207+G208+G209</f>
        <v>369014.51</v>
      </c>
      <c r="H206" s="352">
        <f t="shared" si="81"/>
        <v>369014.51</v>
      </c>
    </row>
    <row r="207" spans="1:8">
      <c r="A207" s="264" t="s">
        <v>481</v>
      </c>
      <c r="B207" s="372" t="s">
        <v>214</v>
      </c>
      <c r="C207" s="351" t="s">
        <v>109</v>
      </c>
      <c r="D207" s="351" t="s">
        <v>378</v>
      </c>
      <c r="E207" s="351" t="s">
        <v>482</v>
      </c>
      <c r="F207" s="352">
        <v>210000</v>
      </c>
      <c r="G207" s="352">
        <v>280414.51</v>
      </c>
      <c r="H207" s="352">
        <v>280414.51</v>
      </c>
    </row>
    <row r="208" spans="1:8" ht="47.25">
      <c r="A208" s="264" t="s">
        <v>122</v>
      </c>
      <c r="B208" s="372" t="s">
        <v>214</v>
      </c>
      <c r="C208" s="368" t="s">
        <v>109</v>
      </c>
      <c r="D208" s="351" t="s">
        <v>379</v>
      </c>
      <c r="E208" s="368" t="s">
        <v>566</v>
      </c>
      <c r="F208" s="369">
        <v>0</v>
      </c>
      <c r="G208" s="369">
        <v>4000</v>
      </c>
      <c r="H208" s="369">
        <v>4000</v>
      </c>
    </row>
    <row r="209" spans="1:8" ht="63">
      <c r="A209" s="264" t="s">
        <v>483</v>
      </c>
      <c r="B209" s="372" t="s">
        <v>214</v>
      </c>
      <c r="C209" s="351" t="s">
        <v>109</v>
      </c>
      <c r="D209" s="351" t="s">
        <v>378</v>
      </c>
      <c r="E209" s="351" t="s">
        <v>484</v>
      </c>
      <c r="F209" s="363">
        <v>60400</v>
      </c>
      <c r="G209" s="352">
        <v>84600</v>
      </c>
      <c r="H209" s="352">
        <v>84600</v>
      </c>
    </row>
    <row r="210" spans="1:8" ht="31.5">
      <c r="A210" s="189" t="s">
        <v>466</v>
      </c>
      <c r="B210" s="372" t="s">
        <v>214</v>
      </c>
      <c r="C210" s="351" t="s">
        <v>109</v>
      </c>
      <c r="D210" s="351" t="s">
        <v>379</v>
      </c>
      <c r="E210" s="351" t="s">
        <v>307</v>
      </c>
      <c r="F210" s="352">
        <v>2500</v>
      </c>
      <c r="G210" s="352">
        <f t="shared" ref="G210:H210" si="82">G211</f>
        <v>25000</v>
      </c>
      <c r="H210" s="352">
        <f t="shared" si="82"/>
        <v>25000</v>
      </c>
    </row>
    <row r="211" spans="1:8">
      <c r="A211" s="264" t="s">
        <v>284</v>
      </c>
      <c r="B211" s="372" t="s">
        <v>214</v>
      </c>
      <c r="C211" s="351" t="s">
        <v>109</v>
      </c>
      <c r="D211" s="351" t="s">
        <v>379</v>
      </c>
      <c r="E211" s="351" t="s">
        <v>468</v>
      </c>
      <c r="F211" s="352">
        <v>2500</v>
      </c>
      <c r="G211" s="352">
        <v>25000</v>
      </c>
      <c r="H211" s="352">
        <v>25000</v>
      </c>
    </row>
    <row r="212" spans="1:8">
      <c r="A212" s="189" t="s">
        <v>415</v>
      </c>
      <c r="B212" s="372" t="s">
        <v>214</v>
      </c>
      <c r="C212" s="351" t="s">
        <v>109</v>
      </c>
      <c r="D212" s="351" t="s">
        <v>379</v>
      </c>
      <c r="E212" s="351" t="s">
        <v>320</v>
      </c>
      <c r="F212" s="352">
        <f>F213+F214</f>
        <v>1000</v>
      </c>
      <c r="G212" s="352">
        <f t="shared" ref="G212:H212" si="83">G213+G214</f>
        <v>1000</v>
      </c>
      <c r="H212" s="352">
        <f t="shared" si="83"/>
        <v>1000</v>
      </c>
    </row>
    <row r="213" spans="1:8" ht="31.5" hidden="1">
      <c r="A213" s="264" t="s">
        <v>470</v>
      </c>
      <c r="B213" s="372" t="s">
        <v>214</v>
      </c>
      <c r="C213" s="351" t="s">
        <v>109</v>
      </c>
      <c r="D213" s="351" t="s">
        <v>379</v>
      </c>
      <c r="E213" s="351" t="s">
        <v>471</v>
      </c>
      <c r="F213" s="352"/>
      <c r="G213" s="352"/>
      <c r="H213" s="352"/>
    </row>
    <row r="214" spans="1:8">
      <c r="A214" s="264" t="s">
        <v>259</v>
      </c>
      <c r="B214" s="372" t="s">
        <v>214</v>
      </c>
      <c r="C214" s="351" t="s">
        <v>109</v>
      </c>
      <c r="D214" s="351" t="s">
        <v>451</v>
      </c>
      <c r="E214" s="351" t="s">
        <v>472</v>
      </c>
      <c r="F214" s="352">
        <v>1000</v>
      </c>
      <c r="G214" s="352">
        <v>1000</v>
      </c>
      <c r="H214" s="352">
        <v>1000</v>
      </c>
    </row>
    <row r="215" spans="1:8" ht="39" customHeight="1">
      <c r="A215" s="269" t="s">
        <v>524</v>
      </c>
      <c r="B215" s="372" t="s">
        <v>214</v>
      </c>
      <c r="C215" s="351" t="s">
        <v>109</v>
      </c>
      <c r="D215" s="351" t="s">
        <v>525</v>
      </c>
      <c r="E215" s="351"/>
      <c r="F215" s="352">
        <f>F216</f>
        <v>1000</v>
      </c>
      <c r="G215" s="352">
        <f t="shared" ref="G215:H217" si="84">G216</f>
        <v>10000</v>
      </c>
      <c r="H215" s="352">
        <f t="shared" si="84"/>
        <v>10000</v>
      </c>
    </row>
    <row r="216" spans="1:8" ht="63">
      <c r="A216" s="258" t="s">
        <v>567</v>
      </c>
      <c r="B216" s="372" t="s">
        <v>214</v>
      </c>
      <c r="C216" s="351" t="s">
        <v>109</v>
      </c>
      <c r="D216" s="351" t="s">
        <v>380</v>
      </c>
      <c r="E216" s="351"/>
      <c r="F216" s="352">
        <f>F217</f>
        <v>1000</v>
      </c>
      <c r="G216" s="352">
        <f t="shared" si="84"/>
        <v>10000</v>
      </c>
      <c r="H216" s="352">
        <f t="shared" si="84"/>
        <v>10000</v>
      </c>
    </row>
    <row r="217" spans="1:8" ht="31.5">
      <c r="A217" s="189" t="s">
        <v>318</v>
      </c>
      <c r="B217" s="372" t="s">
        <v>214</v>
      </c>
      <c r="C217" s="351" t="s">
        <v>109</v>
      </c>
      <c r="D217" s="351" t="s">
        <v>380</v>
      </c>
      <c r="E217" s="351" t="s">
        <v>307</v>
      </c>
      <c r="F217" s="352">
        <v>1000</v>
      </c>
      <c r="G217" s="352">
        <f t="shared" si="84"/>
        <v>10000</v>
      </c>
      <c r="H217" s="352">
        <f t="shared" si="84"/>
        <v>10000</v>
      </c>
    </row>
    <row r="218" spans="1:8">
      <c r="A218" s="264" t="s">
        <v>284</v>
      </c>
      <c r="B218" s="372" t="s">
        <v>214</v>
      </c>
      <c r="C218" s="351" t="s">
        <v>109</v>
      </c>
      <c r="D218" s="351" t="s">
        <v>380</v>
      </c>
      <c r="E218" s="351" t="s">
        <v>468</v>
      </c>
      <c r="F218" s="352">
        <v>1000</v>
      </c>
      <c r="G218" s="352">
        <v>10000</v>
      </c>
      <c r="H218" s="352">
        <v>10000</v>
      </c>
    </row>
    <row r="219" spans="1:8" ht="31.5">
      <c r="A219" s="319" t="s">
        <v>381</v>
      </c>
      <c r="B219" s="359" t="s">
        <v>214</v>
      </c>
      <c r="C219" s="354" t="s">
        <v>109</v>
      </c>
      <c r="D219" s="354" t="s">
        <v>382</v>
      </c>
      <c r="E219" s="354"/>
      <c r="F219" s="356">
        <f>F220</f>
        <v>266400</v>
      </c>
      <c r="G219" s="356">
        <f t="shared" ref="G219:H219" si="85">G220</f>
        <v>231447.62</v>
      </c>
      <c r="H219" s="356">
        <f t="shared" si="85"/>
        <v>231447.62</v>
      </c>
    </row>
    <row r="220" spans="1:8" ht="31.5">
      <c r="A220" s="319" t="s">
        <v>526</v>
      </c>
      <c r="B220" s="359" t="s">
        <v>214</v>
      </c>
      <c r="C220" s="354" t="s">
        <v>109</v>
      </c>
      <c r="D220" s="354" t="s">
        <v>527</v>
      </c>
      <c r="E220" s="354"/>
      <c r="F220" s="356">
        <f>F221+F224</f>
        <v>266400</v>
      </c>
      <c r="G220" s="356">
        <f t="shared" ref="G220:H220" si="86">G221+G224</f>
        <v>231447.62</v>
      </c>
      <c r="H220" s="356">
        <f t="shared" si="86"/>
        <v>231447.62</v>
      </c>
    </row>
    <row r="221" spans="1:8" ht="31.5">
      <c r="A221" s="189" t="s">
        <v>479</v>
      </c>
      <c r="B221" s="372" t="s">
        <v>214</v>
      </c>
      <c r="C221" s="351" t="s">
        <v>109</v>
      </c>
      <c r="D221" s="351" t="s">
        <v>383</v>
      </c>
      <c r="E221" s="351" t="s">
        <v>523</v>
      </c>
      <c r="F221" s="352">
        <v>265400</v>
      </c>
      <c r="G221" s="352">
        <f t="shared" ref="G221:H221" si="87">G222+G223</f>
        <v>229447.62</v>
      </c>
      <c r="H221" s="352">
        <f t="shared" si="87"/>
        <v>229447.62</v>
      </c>
    </row>
    <row r="222" spans="1:8">
      <c r="A222" s="264" t="s">
        <v>481</v>
      </c>
      <c r="B222" s="372" t="s">
        <v>214</v>
      </c>
      <c r="C222" s="351" t="s">
        <v>109</v>
      </c>
      <c r="D222" s="351" t="s">
        <v>383</v>
      </c>
      <c r="E222" s="351" t="s">
        <v>482</v>
      </c>
      <c r="F222" s="352">
        <v>205000</v>
      </c>
      <c r="G222" s="352">
        <v>176247.62</v>
      </c>
      <c r="H222" s="352">
        <v>176247.62</v>
      </c>
    </row>
    <row r="223" spans="1:8" ht="63">
      <c r="A223" s="264" t="s">
        <v>483</v>
      </c>
      <c r="B223" s="372" t="s">
        <v>214</v>
      </c>
      <c r="C223" s="351" t="s">
        <v>109</v>
      </c>
      <c r="D223" s="351" t="s">
        <v>383</v>
      </c>
      <c r="E223" s="351" t="s">
        <v>484</v>
      </c>
      <c r="F223" s="352">
        <v>60400</v>
      </c>
      <c r="G223" s="352">
        <v>53200</v>
      </c>
      <c r="H223" s="352">
        <v>53200</v>
      </c>
    </row>
    <row r="224" spans="1:8" ht="31.5">
      <c r="A224" s="189" t="s">
        <v>466</v>
      </c>
      <c r="B224" s="372" t="s">
        <v>214</v>
      </c>
      <c r="C224" s="351" t="s">
        <v>109</v>
      </c>
      <c r="D224" s="351" t="s">
        <v>384</v>
      </c>
      <c r="E224" s="351" t="s">
        <v>307</v>
      </c>
      <c r="F224" s="352">
        <v>1000</v>
      </c>
      <c r="G224" s="352">
        <f t="shared" ref="G224:H224" si="88">G225</f>
        <v>2000</v>
      </c>
      <c r="H224" s="352">
        <f t="shared" si="88"/>
        <v>2000</v>
      </c>
    </row>
    <row r="225" spans="1:8" ht="34.5" customHeight="1">
      <c r="A225" s="264" t="s">
        <v>284</v>
      </c>
      <c r="B225" s="372" t="s">
        <v>214</v>
      </c>
      <c r="C225" s="351" t="s">
        <v>109</v>
      </c>
      <c r="D225" s="351" t="s">
        <v>384</v>
      </c>
      <c r="E225" s="351" t="s">
        <v>468</v>
      </c>
      <c r="F225" s="352">
        <v>1000</v>
      </c>
      <c r="G225" s="352">
        <v>2000</v>
      </c>
      <c r="H225" s="352">
        <v>2000</v>
      </c>
    </row>
    <row r="226" spans="1:8" ht="63" hidden="1">
      <c r="A226" s="319" t="s">
        <v>528</v>
      </c>
      <c r="B226" s="372" t="s">
        <v>214</v>
      </c>
      <c r="C226" s="354" t="s">
        <v>389</v>
      </c>
      <c r="D226" s="354" t="s">
        <v>386</v>
      </c>
      <c r="E226" s="354"/>
      <c r="F226" s="356" t="e">
        <f>F228+F231</f>
        <v>#REF!</v>
      </c>
      <c r="G226" s="356" t="e">
        <f t="shared" ref="G226:H226" si="89">G228+G231</f>
        <v>#REF!</v>
      </c>
      <c r="H226" s="356" t="e">
        <f t="shared" si="89"/>
        <v>#REF!</v>
      </c>
    </row>
    <row r="227" spans="1:8" ht="31.5" hidden="1">
      <c r="A227" s="264" t="s">
        <v>529</v>
      </c>
      <c r="B227" s="372" t="s">
        <v>214</v>
      </c>
      <c r="C227" s="351" t="s">
        <v>389</v>
      </c>
      <c r="D227" s="351" t="s">
        <v>530</v>
      </c>
      <c r="E227" s="351"/>
      <c r="F227" s="352"/>
      <c r="G227" s="352"/>
      <c r="H227" s="352"/>
    </row>
    <row r="228" spans="1:8" ht="31.5" hidden="1">
      <c r="A228" s="189" t="s">
        <v>479</v>
      </c>
      <c r="B228" s="372" t="s">
        <v>214</v>
      </c>
      <c r="C228" s="351" t="s">
        <v>389</v>
      </c>
      <c r="D228" s="351" t="s">
        <v>387</v>
      </c>
      <c r="E228" s="351" t="s">
        <v>523</v>
      </c>
      <c r="F228" s="352">
        <f>F229+F230</f>
        <v>0</v>
      </c>
      <c r="G228" s="352">
        <f t="shared" ref="G228:H228" si="90">G229+G230</f>
        <v>0</v>
      </c>
      <c r="H228" s="352">
        <f t="shared" si="90"/>
        <v>0</v>
      </c>
    </row>
    <row r="229" spans="1:8" hidden="1">
      <c r="A229" s="264" t="s">
        <v>481</v>
      </c>
      <c r="B229" s="372" t="s">
        <v>214</v>
      </c>
      <c r="C229" s="351" t="s">
        <v>389</v>
      </c>
      <c r="D229" s="351" t="s">
        <v>387</v>
      </c>
      <c r="E229" s="351" t="s">
        <v>482</v>
      </c>
      <c r="F229" s="352"/>
      <c r="G229" s="352"/>
      <c r="H229" s="352"/>
    </row>
    <row r="230" spans="1:8" ht="63" hidden="1">
      <c r="A230" s="264" t="s">
        <v>483</v>
      </c>
      <c r="B230" s="372" t="s">
        <v>214</v>
      </c>
      <c r="C230" s="351" t="s">
        <v>389</v>
      </c>
      <c r="D230" s="351" t="s">
        <v>387</v>
      </c>
      <c r="E230" s="351" t="s">
        <v>484</v>
      </c>
      <c r="F230" s="352"/>
      <c r="G230" s="352"/>
      <c r="H230" s="352"/>
    </row>
    <row r="231" spans="1:8" ht="31.5" hidden="1">
      <c r="A231" s="189" t="s">
        <v>466</v>
      </c>
      <c r="B231" s="372" t="s">
        <v>214</v>
      </c>
      <c r="C231" s="351" t="s">
        <v>389</v>
      </c>
      <c r="D231" s="351" t="s">
        <v>390</v>
      </c>
      <c r="E231" s="351" t="s">
        <v>307</v>
      </c>
      <c r="F231" s="352" t="e">
        <f>#REF!</f>
        <v>#REF!</v>
      </c>
      <c r="G231" s="352" t="e">
        <f>#REF!</f>
        <v>#REF!</v>
      </c>
      <c r="H231" s="352" t="e">
        <f>#REF!</f>
        <v>#REF!</v>
      </c>
    </row>
    <row r="232" spans="1:8" ht="20.25" customHeight="1">
      <c r="A232" s="235" t="s">
        <v>295</v>
      </c>
      <c r="B232" s="359" t="s">
        <v>214</v>
      </c>
      <c r="C232" s="354" t="s">
        <v>571</v>
      </c>
      <c r="D232" s="354"/>
      <c r="E232" s="354"/>
      <c r="F232" s="356">
        <f t="shared" ref="F232:F236" si="91">F233</f>
        <v>119511</v>
      </c>
      <c r="G232" s="356">
        <f t="shared" ref="G232:G237" si="92">G233</f>
        <v>139200</v>
      </c>
      <c r="H232" s="356">
        <f t="shared" ref="H232:H237" si="93">H233</f>
        <v>139200</v>
      </c>
    </row>
    <row r="233" spans="1:8" ht="30" customHeight="1">
      <c r="A233" s="322" t="s">
        <v>204</v>
      </c>
      <c r="B233" s="359" t="s">
        <v>214</v>
      </c>
      <c r="C233" s="354" t="s">
        <v>207</v>
      </c>
      <c r="D233" s="354"/>
      <c r="E233" s="354"/>
      <c r="F233" s="356">
        <f t="shared" si="91"/>
        <v>119511</v>
      </c>
      <c r="G233" s="356">
        <f t="shared" si="92"/>
        <v>139200</v>
      </c>
      <c r="H233" s="356">
        <f t="shared" si="93"/>
        <v>139200</v>
      </c>
    </row>
    <row r="234" spans="1:8" ht="30" customHeight="1">
      <c r="A234" s="254" t="s">
        <v>570</v>
      </c>
      <c r="B234" s="359" t="s">
        <v>214</v>
      </c>
      <c r="C234" s="354" t="s">
        <v>207</v>
      </c>
      <c r="D234" s="354" t="s">
        <v>311</v>
      </c>
      <c r="E234" s="354"/>
      <c r="F234" s="356">
        <f t="shared" si="91"/>
        <v>119511</v>
      </c>
      <c r="G234" s="356">
        <f t="shared" si="92"/>
        <v>139200</v>
      </c>
      <c r="H234" s="356">
        <f t="shared" si="93"/>
        <v>139200</v>
      </c>
    </row>
    <row r="235" spans="1:8" ht="30" customHeight="1">
      <c r="A235" s="307" t="s">
        <v>440</v>
      </c>
      <c r="B235" s="359" t="s">
        <v>214</v>
      </c>
      <c r="C235" s="354" t="s">
        <v>207</v>
      </c>
      <c r="D235" s="354" t="s">
        <v>442</v>
      </c>
      <c r="E235" s="354"/>
      <c r="F235" s="356">
        <f t="shared" si="91"/>
        <v>119511</v>
      </c>
      <c r="G235" s="356">
        <f t="shared" si="92"/>
        <v>139200</v>
      </c>
      <c r="H235" s="356">
        <f t="shared" si="93"/>
        <v>139200</v>
      </c>
    </row>
    <row r="236" spans="1:8" ht="51" customHeight="1">
      <c r="A236" s="371" t="s">
        <v>569</v>
      </c>
      <c r="B236" s="372" t="s">
        <v>214</v>
      </c>
      <c r="C236" s="351" t="s">
        <v>207</v>
      </c>
      <c r="D236" s="351" t="s">
        <v>572</v>
      </c>
      <c r="E236" s="351"/>
      <c r="F236" s="352">
        <f t="shared" si="91"/>
        <v>119511</v>
      </c>
      <c r="G236" s="352">
        <f t="shared" si="92"/>
        <v>139200</v>
      </c>
      <c r="H236" s="352">
        <f t="shared" si="93"/>
        <v>139200</v>
      </c>
    </row>
    <row r="237" spans="1:8" ht="36.75" customHeight="1">
      <c r="A237" s="236" t="s">
        <v>441</v>
      </c>
      <c r="B237" s="372" t="s">
        <v>214</v>
      </c>
      <c r="C237" s="351" t="s">
        <v>207</v>
      </c>
      <c r="D237" s="351" t="s">
        <v>443</v>
      </c>
      <c r="E237" s="351" t="s">
        <v>331</v>
      </c>
      <c r="F237" s="352">
        <v>119511</v>
      </c>
      <c r="G237" s="352">
        <f t="shared" si="92"/>
        <v>139200</v>
      </c>
      <c r="H237" s="352">
        <f t="shared" si="93"/>
        <v>139200</v>
      </c>
    </row>
    <row r="238" spans="1:8" ht="35.25" customHeight="1">
      <c r="A238" s="236" t="s">
        <v>573</v>
      </c>
      <c r="B238" s="372" t="s">
        <v>214</v>
      </c>
      <c r="C238" s="351" t="s">
        <v>207</v>
      </c>
      <c r="D238" s="351" t="s">
        <v>443</v>
      </c>
      <c r="E238" s="351" t="s">
        <v>740</v>
      </c>
      <c r="F238" s="352">
        <v>119511</v>
      </c>
      <c r="G238" s="352">
        <v>139200</v>
      </c>
      <c r="H238" s="352">
        <v>139200</v>
      </c>
    </row>
    <row r="239" spans="1:8" ht="29.25" customHeight="1">
      <c r="A239" s="319" t="s">
        <v>568</v>
      </c>
      <c r="B239" s="320"/>
      <c r="C239" s="354"/>
      <c r="D239" s="354"/>
      <c r="E239" s="354"/>
      <c r="F239" s="356">
        <f>F201+F171+F126+F84+F57+F49+F12+F232+F164</f>
        <v>6494180</v>
      </c>
      <c r="G239" s="356" t="e">
        <f>G201+G171+G126+G84+G57+G49+G12+G232</f>
        <v>#REF!</v>
      </c>
      <c r="H239" s="356" t="e">
        <f>H201+H171+H126+H84+H57+H49+H12+H232</f>
        <v>#REF!</v>
      </c>
    </row>
    <row r="243" spans="1:6" ht="18.75">
      <c r="A243" s="233" t="s">
        <v>196</v>
      </c>
      <c r="F243" s="373" t="s">
        <v>197</v>
      </c>
    </row>
  </sheetData>
  <mergeCells count="12">
    <mergeCell ref="C3:F3"/>
    <mergeCell ref="A4:F4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topLeftCell="A123" workbookViewId="0">
      <selection activeCell="E236" sqref="E236"/>
    </sheetView>
  </sheetViews>
  <sheetFormatPr defaultRowHeight="15.75"/>
  <cols>
    <col min="1" max="1" width="50.85546875" style="234" customWidth="1"/>
    <col min="2" max="2" width="14.5703125" style="234" customWidth="1"/>
    <col min="3" max="3" width="16" style="234" customWidth="1"/>
    <col min="4" max="4" width="20.140625" style="19" customWidth="1"/>
    <col min="5" max="5" width="14.28515625" style="19" customWidth="1"/>
    <col min="6" max="6" width="0.140625" style="19" customWidth="1"/>
    <col min="7" max="7" width="18" style="15" customWidth="1"/>
    <col min="8" max="8" width="17.140625" customWidth="1"/>
  </cols>
  <sheetData>
    <row r="1" spans="1:8">
      <c r="D1" s="389" t="s">
        <v>289</v>
      </c>
    </row>
    <row r="2" spans="1:8">
      <c r="A2" s="457" t="s">
        <v>738</v>
      </c>
      <c r="B2" s="457"/>
      <c r="C2" s="457"/>
      <c r="D2" s="457"/>
      <c r="E2" s="457"/>
      <c r="F2" s="457"/>
      <c r="G2" s="457"/>
      <c r="H2" s="457"/>
    </row>
    <row r="3" spans="1:8">
      <c r="A3" s="442" t="s">
        <v>606</v>
      </c>
      <c r="B3" s="442"/>
      <c r="C3" s="442"/>
      <c r="D3" s="442"/>
      <c r="E3" s="442"/>
      <c r="F3" s="442"/>
      <c r="G3" s="442"/>
      <c r="H3" s="442"/>
    </row>
    <row r="4" spans="1:8">
      <c r="A4" s="456" t="s">
        <v>704</v>
      </c>
      <c r="B4" s="456"/>
      <c r="C4" s="456"/>
      <c r="D4" s="456"/>
      <c r="E4" s="456"/>
      <c r="F4" s="456"/>
      <c r="G4" s="456"/>
      <c r="H4" s="456"/>
    </row>
    <row r="5" spans="1:8">
      <c r="D5" s="18"/>
      <c r="E5" s="18"/>
      <c r="F5" s="18"/>
    </row>
    <row r="6" spans="1:8" ht="56.25" customHeight="1">
      <c r="A6" s="464" t="s">
        <v>705</v>
      </c>
      <c r="B6" s="464"/>
      <c r="C6" s="464"/>
      <c r="D6" s="464"/>
      <c r="E6" s="464"/>
      <c r="F6" s="464"/>
      <c r="G6" s="464"/>
      <c r="H6" s="464"/>
    </row>
    <row r="7" spans="1:8">
      <c r="A7" s="8" t="s">
        <v>79</v>
      </c>
      <c r="B7" s="8" t="s">
        <v>79</v>
      </c>
      <c r="C7" s="8" t="s">
        <v>79</v>
      </c>
      <c r="D7" s="20" t="s">
        <v>79</v>
      </c>
      <c r="E7" s="20" t="s">
        <v>79</v>
      </c>
      <c r="F7" s="20"/>
      <c r="G7" s="8"/>
    </row>
    <row r="8" spans="1:8" ht="15">
      <c r="A8" s="460" t="s">
        <v>80</v>
      </c>
      <c r="B8" s="461" t="s">
        <v>151</v>
      </c>
      <c r="C8" s="460" t="s">
        <v>81</v>
      </c>
      <c r="D8" s="460" t="s">
        <v>114</v>
      </c>
      <c r="E8" s="460" t="s">
        <v>115</v>
      </c>
      <c r="F8" s="462" t="s">
        <v>532</v>
      </c>
      <c r="G8" s="462" t="s">
        <v>669</v>
      </c>
      <c r="H8" s="462" t="s">
        <v>706</v>
      </c>
    </row>
    <row r="9" spans="1:8" ht="15">
      <c r="A9" s="460"/>
      <c r="B9" s="461"/>
      <c r="C9" s="460"/>
      <c r="D9" s="460"/>
      <c r="E9" s="460"/>
      <c r="F9" s="463"/>
      <c r="G9" s="463"/>
      <c r="H9" s="463"/>
    </row>
    <row r="10" spans="1:8" ht="31.5">
      <c r="A10" s="358" t="s">
        <v>531</v>
      </c>
      <c r="B10" s="359" t="s">
        <v>214</v>
      </c>
      <c r="C10" s="359"/>
      <c r="D10" s="359"/>
      <c r="E10" s="359"/>
      <c r="F10" s="360" t="e">
        <f>F11+F44+F54+F60+F71+F81+F116+F123+F183+#REF!</f>
        <v>#REF!</v>
      </c>
      <c r="G10" s="360">
        <f>G11+G44+G52+G79+G121+G168+G198+G229</f>
        <v>4419447.26</v>
      </c>
      <c r="H10" s="360">
        <f>H11+H44+H52+H79+H121+H168+H198+H229</f>
        <v>4366602</v>
      </c>
    </row>
    <row r="11" spans="1:8">
      <c r="A11" s="358" t="s">
        <v>459</v>
      </c>
      <c r="B11" s="359" t="s">
        <v>214</v>
      </c>
      <c r="C11" s="359" t="s">
        <v>83</v>
      </c>
      <c r="D11" s="359"/>
      <c r="E11" s="359"/>
      <c r="F11" s="360">
        <f>F12+F18+F31+F36+F39</f>
        <v>4391623.87</v>
      </c>
      <c r="G11" s="360">
        <f>G12+G18+G31+G36+G39</f>
        <v>3333778.26</v>
      </c>
      <c r="H11" s="360">
        <f>H12+H18+H31+H36+H39</f>
        <v>3204863</v>
      </c>
    </row>
    <row r="12" spans="1:8" ht="47.25">
      <c r="A12" s="235" t="s">
        <v>84</v>
      </c>
      <c r="B12" s="359" t="s">
        <v>214</v>
      </c>
      <c r="C12" s="359" t="s">
        <v>85</v>
      </c>
      <c r="D12" s="359"/>
      <c r="E12" s="359"/>
      <c r="F12" s="360">
        <f>F14</f>
        <v>601370</v>
      </c>
      <c r="G12" s="360">
        <f t="shared" ref="G12:H12" si="0">G14</f>
        <v>889444.26</v>
      </c>
      <c r="H12" s="360">
        <f t="shared" si="0"/>
        <v>882062.5</v>
      </c>
    </row>
    <row r="13" spans="1:8" ht="31.5">
      <c r="A13" s="358" t="s">
        <v>310</v>
      </c>
      <c r="B13" s="359" t="s">
        <v>214</v>
      </c>
      <c r="C13" s="359" t="s">
        <v>85</v>
      </c>
      <c r="D13" s="359" t="s">
        <v>311</v>
      </c>
      <c r="E13" s="359"/>
      <c r="F13" s="360">
        <f>F14</f>
        <v>601370</v>
      </c>
      <c r="G13" s="360">
        <f t="shared" ref="G13:H13" si="1">G14</f>
        <v>889444.26</v>
      </c>
      <c r="H13" s="360">
        <f t="shared" si="1"/>
        <v>882062.5</v>
      </c>
    </row>
    <row r="14" spans="1:8" ht="31.5">
      <c r="A14" s="205" t="s">
        <v>460</v>
      </c>
      <c r="B14" s="372" t="s">
        <v>214</v>
      </c>
      <c r="C14" s="362" t="s">
        <v>85</v>
      </c>
      <c r="D14" s="362" t="s">
        <v>313</v>
      </c>
      <c r="E14" s="362" t="s">
        <v>461</v>
      </c>
      <c r="F14" s="363">
        <f>F15+F16+F17</f>
        <v>601370</v>
      </c>
      <c r="G14" s="363">
        <v>889444.26</v>
      </c>
      <c r="H14" s="363">
        <v>882062.5</v>
      </c>
    </row>
    <row r="15" spans="1:8" ht="31.5">
      <c r="A15" s="205" t="s">
        <v>462</v>
      </c>
      <c r="B15" s="372" t="s">
        <v>214</v>
      </c>
      <c r="C15" s="362" t="s">
        <v>85</v>
      </c>
      <c r="D15" s="362" t="s">
        <v>313</v>
      </c>
      <c r="E15" s="362" t="s">
        <v>463</v>
      </c>
      <c r="F15" s="363">
        <v>455070</v>
      </c>
      <c r="G15" s="363">
        <v>710496</v>
      </c>
      <c r="H15" s="363">
        <v>710496</v>
      </c>
    </row>
    <row r="16" spans="1:8" ht="47.25">
      <c r="A16" s="205" t="s">
        <v>122</v>
      </c>
      <c r="B16" s="372" t="s">
        <v>214</v>
      </c>
      <c r="C16" s="362" t="s">
        <v>85</v>
      </c>
      <c r="D16" s="362" t="s">
        <v>313</v>
      </c>
      <c r="E16" s="362" t="s">
        <v>464</v>
      </c>
      <c r="F16" s="363">
        <v>9000</v>
      </c>
      <c r="G16" s="363">
        <v>0</v>
      </c>
      <c r="H16" s="363">
        <v>0</v>
      </c>
    </row>
    <row r="17" spans="1:8" ht="63">
      <c r="A17" s="205" t="s">
        <v>258</v>
      </c>
      <c r="B17" s="372" t="s">
        <v>214</v>
      </c>
      <c r="C17" s="362" t="s">
        <v>85</v>
      </c>
      <c r="D17" s="362" t="s">
        <v>313</v>
      </c>
      <c r="E17" s="362" t="s">
        <v>465</v>
      </c>
      <c r="F17" s="363">
        <v>137300</v>
      </c>
      <c r="G17" s="363">
        <v>178948.26</v>
      </c>
      <c r="H17" s="363">
        <v>171566.5</v>
      </c>
    </row>
    <row r="18" spans="1:8" ht="78.75">
      <c r="A18" s="235" t="s">
        <v>86</v>
      </c>
      <c r="B18" s="359" t="s">
        <v>214</v>
      </c>
      <c r="C18" s="364" t="s">
        <v>87</v>
      </c>
      <c r="D18" s="364"/>
      <c r="E18" s="364"/>
      <c r="F18" s="365">
        <f>F20+F24+F27</f>
        <v>3042303.95</v>
      </c>
      <c r="G18" s="365">
        <f>G20+G24+G27</f>
        <v>1531888</v>
      </c>
      <c r="H18" s="365">
        <f>H20+H24+H27</f>
        <v>1410354.5</v>
      </c>
    </row>
    <row r="19" spans="1:8" ht="31.5">
      <c r="A19" s="358" t="s">
        <v>310</v>
      </c>
      <c r="B19" s="359" t="s">
        <v>214</v>
      </c>
      <c r="C19" s="364" t="s">
        <v>87</v>
      </c>
      <c r="D19" s="364" t="s">
        <v>311</v>
      </c>
      <c r="E19" s="364"/>
      <c r="F19" s="365">
        <f>F20+F24+F27</f>
        <v>3042303.95</v>
      </c>
      <c r="G19" s="365">
        <f>G20+G24+G27</f>
        <v>1531888</v>
      </c>
      <c r="H19" s="365">
        <f>H20+H24+H27</f>
        <v>1410354.5</v>
      </c>
    </row>
    <row r="20" spans="1:8" ht="31.5">
      <c r="A20" s="205" t="s">
        <v>460</v>
      </c>
      <c r="B20" s="372" t="s">
        <v>214</v>
      </c>
      <c r="C20" s="362" t="s">
        <v>87</v>
      </c>
      <c r="D20" s="362" t="s">
        <v>314</v>
      </c>
      <c r="E20" s="362" t="s">
        <v>461</v>
      </c>
      <c r="F20" s="363">
        <f>F21+F22+F23</f>
        <v>2672703.9500000002</v>
      </c>
      <c r="G20" s="363">
        <v>1485288</v>
      </c>
      <c r="H20" s="363">
        <v>1364625</v>
      </c>
    </row>
    <row r="21" spans="1:8" ht="31.5">
      <c r="A21" s="205" t="s">
        <v>462</v>
      </c>
      <c r="B21" s="372" t="s">
        <v>214</v>
      </c>
      <c r="C21" s="362" t="s">
        <v>87</v>
      </c>
      <c r="D21" s="362" t="s">
        <v>314</v>
      </c>
      <c r="E21" s="362" t="s">
        <v>463</v>
      </c>
      <c r="F21" s="363">
        <v>2052703.95</v>
      </c>
      <c r="G21" s="363">
        <v>0</v>
      </c>
      <c r="H21" s="363">
        <v>0</v>
      </c>
    </row>
    <row r="22" spans="1:8" ht="47.25">
      <c r="A22" s="205" t="s">
        <v>122</v>
      </c>
      <c r="B22" s="372" t="s">
        <v>214</v>
      </c>
      <c r="C22" s="362" t="s">
        <v>87</v>
      </c>
      <c r="D22" s="362" t="s">
        <v>314</v>
      </c>
      <c r="E22" s="362" t="s">
        <v>464</v>
      </c>
      <c r="F22" s="363">
        <v>11000</v>
      </c>
      <c r="G22" s="363">
        <v>0</v>
      </c>
      <c r="H22" s="363">
        <v>0</v>
      </c>
    </row>
    <row r="23" spans="1:8" ht="63">
      <c r="A23" s="205" t="s">
        <v>258</v>
      </c>
      <c r="B23" s="372" t="s">
        <v>214</v>
      </c>
      <c r="C23" s="362" t="s">
        <v>87</v>
      </c>
      <c r="D23" s="362" t="s">
        <v>314</v>
      </c>
      <c r="E23" s="362" t="s">
        <v>465</v>
      </c>
      <c r="F23" s="363">
        <v>609000</v>
      </c>
      <c r="G23" s="363">
        <v>0</v>
      </c>
      <c r="H23" s="363">
        <v>0</v>
      </c>
    </row>
    <row r="24" spans="1:8" ht="31.5">
      <c r="A24" s="205" t="s">
        <v>466</v>
      </c>
      <c r="B24" s="372" t="s">
        <v>214</v>
      </c>
      <c r="C24" s="362" t="s">
        <v>87</v>
      </c>
      <c r="D24" s="362" t="s">
        <v>317</v>
      </c>
      <c r="E24" s="362" t="s">
        <v>307</v>
      </c>
      <c r="F24" s="363">
        <f>F25</f>
        <v>310600</v>
      </c>
      <c r="G24" s="363">
        <v>46600</v>
      </c>
      <c r="H24" s="363">
        <v>45729.5</v>
      </c>
    </row>
    <row r="25" spans="1:8">
      <c r="A25" s="205" t="s">
        <v>537</v>
      </c>
      <c r="B25" s="372" t="s">
        <v>214</v>
      </c>
      <c r="C25" s="362" t="s">
        <v>87</v>
      </c>
      <c r="D25" s="362" t="s">
        <v>317</v>
      </c>
      <c r="E25" s="362" t="s">
        <v>468</v>
      </c>
      <c r="F25" s="363">
        <v>310600</v>
      </c>
      <c r="G25" s="363">
        <v>2600</v>
      </c>
      <c r="H25" s="363">
        <v>2600</v>
      </c>
    </row>
    <row r="26" spans="1:8">
      <c r="A26" s="205" t="s">
        <v>607</v>
      </c>
      <c r="B26" s="372" t="s">
        <v>214</v>
      </c>
      <c r="C26" s="362" t="s">
        <v>87</v>
      </c>
      <c r="D26" s="362" t="s">
        <v>317</v>
      </c>
      <c r="E26" s="362" t="s">
        <v>609</v>
      </c>
      <c r="F26" s="363"/>
      <c r="G26" s="363">
        <v>44000</v>
      </c>
      <c r="H26" s="363">
        <v>43129.5</v>
      </c>
    </row>
    <row r="27" spans="1:8">
      <c r="A27" s="361" t="s">
        <v>319</v>
      </c>
      <c r="B27" s="372" t="s">
        <v>214</v>
      </c>
      <c r="C27" s="362" t="s">
        <v>87</v>
      </c>
      <c r="D27" s="362" t="s">
        <v>317</v>
      </c>
      <c r="E27" s="362" t="s">
        <v>469</v>
      </c>
      <c r="F27" s="363">
        <f>F28+F29+F30</f>
        <v>59000</v>
      </c>
      <c r="G27" s="363">
        <f t="shared" ref="G27:H27" si="2">G28+G29+G30</f>
        <v>0</v>
      </c>
      <c r="H27" s="363">
        <f t="shared" si="2"/>
        <v>0</v>
      </c>
    </row>
    <row r="28" spans="1:8" ht="31.5">
      <c r="A28" s="236" t="s">
        <v>283</v>
      </c>
      <c r="B28" s="372" t="s">
        <v>214</v>
      </c>
      <c r="C28" s="362" t="s">
        <v>87</v>
      </c>
      <c r="D28" s="362" t="s">
        <v>317</v>
      </c>
      <c r="E28" s="362" t="s">
        <v>533</v>
      </c>
      <c r="F28" s="363">
        <v>50000</v>
      </c>
      <c r="G28" s="363">
        <v>0</v>
      </c>
      <c r="H28" s="363">
        <v>0</v>
      </c>
    </row>
    <row r="29" spans="1:8">
      <c r="A29" s="205" t="s">
        <v>534</v>
      </c>
      <c r="B29" s="372" t="s">
        <v>214</v>
      </c>
      <c r="C29" s="362" t="s">
        <v>87</v>
      </c>
      <c r="D29" s="362" t="s">
        <v>317</v>
      </c>
      <c r="E29" s="362" t="s">
        <v>471</v>
      </c>
      <c r="F29" s="363">
        <v>6000</v>
      </c>
      <c r="G29" s="363">
        <v>0</v>
      </c>
      <c r="H29" s="363">
        <v>0</v>
      </c>
    </row>
    <row r="30" spans="1:8">
      <c r="A30" s="205" t="s">
        <v>259</v>
      </c>
      <c r="B30" s="372" t="s">
        <v>214</v>
      </c>
      <c r="C30" s="362" t="s">
        <v>87</v>
      </c>
      <c r="D30" s="362" t="s">
        <v>317</v>
      </c>
      <c r="E30" s="362" t="s">
        <v>472</v>
      </c>
      <c r="F30" s="363">
        <v>3000</v>
      </c>
      <c r="G30" s="363">
        <v>0</v>
      </c>
      <c r="H30" s="363">
        <v>0</v>
      </c>
    </row>
    <row r="31" spans="1:8" ht="47.25">
      <c r="A31" s="237" t="s">
        <v>88</v>
      </c>
      <c r="B31" s="359" t="s">
        <v>214</v>
      </c>
      <c r="C31" s="366" t="s">
        <v>89</v>
      </c>
      <c r="D31" s="366"/>
      <c r="E31" s="366"/>
      <c r="F31" s="367">
        <f>F32+F34</f>
        <v>644249.92000000004</v>
      </c>
      <c r="G31" s="367">
        <f t="shared" ref="G31:H31" si="3">G32+G34</f>
        <v>906746</v>
      </c>
      <c r="H31" s="367">
        <f t="shared" si="3"/>
        <v>906746</v>
      </c>
    </row>
    <row r="32" spans="1:8">
      <c r="A32" s="264" t="s">
        <v>409</v>
      </c>
      <c r="B32" s="372" t="s">
        <v>214</v>
      </c>
      <c r="C32" s="368" t="s">
        <v>89</v>
      </c>
      <c r="D32" s="368" t="s">
        <v>413</v>
      </c>
      <c r="E32" s="368" t="s">
        <v>410</v>
      </c>
      <c r="F32" s="369">
        <f>F33</f>
        <v>17187.419999999998</v>
      </c>
      <c r="G32" s="369">
        <v>36196</v>
      </c>
      <c r="H32" s="369">
        <v>36196</v>
      </c>
    </row>
    <row r="33" spans="1:8">
      <c r="A33" s="264" t="s">
        <v>23</v>
      </c>
      <c r="B33" s="372" t="s">
        <v>214</v>
      </c>
      <c r="C33" s="368" t="s">
        <v>89</v>
      </c>
      <c r="D33" s="368" t="s">
        <v>413</v>
      </c>
      <c r="E33" s="368" t="s">
        <v>473</v>
      </c>
      <c r="F33" s="369">
        <v>17187.419999999998</v>
      </c>
      <c r="G33" s="369">
        <v>36196</v>
      </c>
      <c r="H33" s="369">
        <v>36196</v>
      </c>
    </row>
    <row r="34" spans="1:8">
      <c r="A34" s="264" t="s">
        <v>409</v>
      </c>
      <c r="B34" s="372" t="s">
        <v>214</v>
      </c>
      <c r="C34" s="368" t="s">
        <v>89</v>
      </c>
      <c r="D34" s="368" t="s">
        <v>413</v>
      </c>
      <c r="E34" s="368" t="s">
        <v>410</v>
      </c>
      <c r="F34" s="369">
        <f>F35</f>
        <v>627062.5</v>
      </c>
      <c r="G34" s="369">
        <v>870550</v>
      </c>
      <c r="H34" s="369">
        <v>870550</v>
      </c>
    </row>
    <row r="35" spans="1:8">
      <c r="A35" s="264" t="s">
        <v>23</v>
      </c>
      <c r="B35" s="372" t="s">
        <v>214</v>
      </c>
      <c r="C35" s="368" t="s">
        <v>89</v>
      </c>
      <c r="D35" s="368" t="s">
        <v>413</v>
      </c>
      <c r="E35" s="368" t="s">
        <v>473</v>
      </c>
      <c r="F35" s="369">
        <v>627062.5</v>
      </c>
      <c r="G35" s="369">
        <v>870550</v>
      </c>
      <c r="H35" s="369">
        <v>870550</v>
      </c>
    </row>
    <row r="36" spans="1:8">
      <c r="A36" s="322" t="s">
        <v>90</v>
      </c>
      <c r="B36" s="359" t="s">
        <v>214</v>
      </c>
      <c r="C36" s="354" t="s">
        <v>91</v>
      </c>
      <c r="D36" s="354"/>
      <c r="E36" s="354"/>
      <c r="F36" s="356">
        <f>F38</f>
        <v>3000</v>
      </c>
      <c r="G36" s="356">
        <f t="shared" ref="G36:H36" si="4">G38</f>
        <v>5000</v>
      </c>
      <c r="H36" s="356">
        <f t="shared" si="4"/>
        <v>5000</v>
      </c>
    </row>
    <row r="37" spans="1:8" ht="31.5">
      <c r="A37" s="353" t="s">
        <v>536</v>
      </c>
      <c r="B37" s="359" t="s">
        <v>214</v>
      </c>
      <c r="C37" s="354" t="s">
        <v>91</v>
      </c>
      <c r="D37" s="354" t="s">
        <v>535</v>
      </c>
      <c r="E37" s="351" t="s">
        <v>320</v>
      </c>
      <c r="F37" s="352">
        <f>F38</f>
        <v>3000</v>
      </c>
      <c r="G37" s="352">
        <f t="shared" ref="G37:H37" si="5">G38</f>
        <v>5000</v>
      </c>
      <c r="H37" s="352">
        <f t="shared" si="5"/>
        <v>5000</v>
      </c>
    </row>
    <row r="38" spans="1:8">
      <c r="A38" s="189" t="s">
        <v>128</v>
      </c>
      <c r="B38" s="372" t="s">
        <v>214</v>
      </c>
      <c r="C38" s="351" t="s">
        <v>91</v>
      </c>
      <c r="D38" s="351" t="s">
        <v>535</v>
      </c>
      <c r="E38" s="351" t="s">
        <v>474</v>
      </c>
      <c r="F38" s="352">
        <v>3000</v>
      </c>
      <c r="G38" s="352">
        <v>5000</v>
      </c>
      <c r="H38" s="352">
        <v>5000</v>
      </c>
    </row>
    <row r="39" spans="1:8">
      <c r="A39" s="322" t="s">
        <v>221</v>
      </c>
      <c r="B39" s="359" t="s">
        <v>214</v>
      </c>
      <c r="C39" s="354" t="s">
        <v>218</v>
      </c>
      <c r="D39" s="354"/>
      <c r="E39" s="354"/>
      <c r="F39" s="356">
        <f>F40+F42</f>
        <v>100700</v>
      </c>
      <c r="G39" s="356">
        <f t="shared" ref="G39:H39" si="6">G40+G42</f>
        <v>700</v>
      </c>
      <c r="H39" s="356">
        <f t="shared" si="6"/>
        <v>700</v>
      </c>
    </row>
    <row r="40" spans="1:8" ht="31.5">
      <c r="A40" s="189" t="s">
        <v>466</v>
      </c>
      <c r="B40" s="372" t="s">
        <v>214</v>
      </c>
      <c r="C40" s="351" t="s">
        <v>218</v>
      </c>
      <c r="D40" s="351" t="s">
        <v>613</v>
      </c>
      <c r="E40" s="351" t="s">
        <v>307</v>
      </c>
      <c r="F40" s="352">
        <v>700</v>
      </c>
      <c r="G40" s="352">
        <v>700</v>
      </c>
      <c r="H40" s="352">
        <v>700</v>
      </c>
    </row>
    <row r="41" spans="1:8">
      <c r="A41" s="264" t="s">
        <v>537</v>
      </c>
      <c r="B41" s="372" t="s">
        <v>214</v>
      </c>
      <c r="C41" s="351" t="s">
        <v>218</v>
      </c>
      <c r="D41" s="351" t="s">
        <v>613</v>
      </c>
      <c r="E41" s="351" t="s">
        <v>468</v>
      </c>
      <c r="F41" s="352">
        <v>700</v>
      </c>
      <c r="G41" s="352">
        <v>700</v>
      </c>
      <c r="H41" s="352">
        <v>700</v>
      </c>
    </row>
    <row r="42" spans="1:8" ht="31.5">
      <c r="A42" s="189" t="s">
        <v>466</v>
      </c>
      <c r="B42" s="372" t="s">
        <v>214</v>
      </c>
      <c r="C42" s="351" t="s">
        <v>218</v>
      </c>
      <c r="D42" s="351" t="s">
        <v>439</v>
      </c>
      <c r="E42" s="351" t="s">
        <v>307</v>
      </c>
      <c r="F42" s="352">
        <f>F43</f>
        <v>100000</v>
      </c>
      <c r="G42" s="363">
        <f t="shared" ref="G42:H42" si="7">G43</f>
        <v>0</v>
      </c>
      <c r="H42" s="352">
        <f t="shared" si="7"/>
        <v>0</v>
      </c>
    </row>
    <row r="43" spans="1:8">
      <c r="A43" s="264" t="s">
        <v>537</v>
      </c>
      <c r="B43" s="372" t="s">
        <v>214</v>
      </c>
      <c r="C43" s="351" t="s">
        <v>218</v>
      </c>
      <c r="D43" s="351" t="s">
        <v>439</v>
      </c>
      <c r="E43" s="351" t="s">
        <v>468</v>
      </c>
      <c r="F43" s="352">
        <v>100000</v>
      </c>
      <c r="G43" s="352">
        <v>0</v>
      </c>
      <c r="H43" s="352">
        <v>0</v>
      </c>
    </row>
    <row r="44" spans="1:8">
      <c r="A44" s="235" t="s">
        <v>145</v>
      </c>
      <c r="B44" s="359" t="s">
        <v>214</v>
      </c>
      <c r="C44" s="366" t="s">
        <v>144</v>
      </c>
      <c r="D44" s="366"/>
      <c r="E44" s="366"/>
      <c r="F44" s="367">
        <f>F45</f>
        <v>126100</v>
      </c>
      <c r="G44" s="367">
        <f t="shared" ref="G44:H44" si="8">G45</f>
        <v>182000</v>
      </c>
      <c r="H44" s="367">
        <f t="shared" si="8"/>
        <v>188800</v>
      </c>
    </row>
    <row r="45" spans="1:8" ht="63">
      <c r="A45" s="237" t="s">
        <v>611</v>
      </c>
      <c r="B45" s="359" t="s">
        <v>214</v>
      </c>
      <c r="C45" s="366" t="s">
        <v>144</v>
      </c>
      <c r="D45" s="366" t="s">
        <v>618</v>
      </c>
      <c r="E45" s="366"/>
      <c r="F45" s="367">
        <f>F46+F50</f>
        <v>126100</v>
      </c>
      <c r="G45" s="367">
        <f t="shared" ref="G45:H45" si="9">G46+G50</f>
        <v>182000</v>
      </c>
      <c r="H45" s="367">
        <f t="shared" si="9"/>
        <v>188800</v>
      </c>
    </row>
    <row r="46" spans="1:8" ht="31.5">
      <c r="A46" s="309" t="s">
        <v>538</v>
      </c>
      <c r="B46" s="372" t="s">
        <v>214</v>
      </c>
      <c r="C46" s="351" t="s">
        <v>144</v>
      </c>
      <c r="D46" s="351" t="s">
        <v>596</v>
      </c>
      <c r="E46" s="351" t="s">
        <v>461</v>
      </c>
      <c r="F46" s="352">
        <f>F47+F48+F49</f>
        <v>119210</v>
      </c>
      <c r="G46" s="352">
        <v>181000</v>
      </c>
      <c r="H46" s="352">
        <v>187800</v>
      </c>
    </row>
    <row r="47" spans="1:8" ht="31.5">
      <c r="A47" s="264" t="s">
        <v>462</v>
      </c>
      <c r="B47" s="372" t="s">
        <v>214</v>
      </c>
      <c r="C47" s="351" t="s">
        <v>144</v>
      </c>
      <c r="D47" s="351" t="s">
        <v>596</v>
      </c>
      <c r="E47" s="351" t="s">
        <v>463</v>
      </c>
      <c r="F47" s="352">
        <v>91710</v>
      </c>
      <c r="G47" s="352">
        <v>126000</v>
      </c>
      <c r="H47" s="352">
        <v>131782.39999999999</v>
      </c>
    </row>
    <row r="48" spans="1:8" ht="47.25">
      <c r="A48" s="264" t="s">
        <v>122</v>
      </c>
      <c r="B48" s="372" t="s">
        <v>214</v>
      </c>
      <c r="C48" s="351" t="s">
        <v>144</v>
      </c>
      <c r="D48" s="351" t="s">
        <v>596</v>
      </c>
      <c r="E48" s="351" t="s">
        <v>464</v>
      </c>
      <c r="F48" s="352">
        <v>0</v>
      </c>
      <c r="G48" s="363">
        <v>2000</v>
      </c>
      <c r="H48" s="363">
        <v>2000</v>
      </c>
    </row>
    <row r="49" spans="1:8" ht="63">
      <c r="A49" s="264" t="s">
        <v>258</v>
      </c>
      <c r="B49" s="372" t="s">
        <v>214</v>
      </c>
      <c r="C49" s="351" t="s">
        <v>144</v>
      </c>
      <c r="D49" s="351" t="s">
        <v>596</v>
      </c>
      <c r="E49" s="351" t="s">
        <v>465</v>
      </c>
      <c r="F49" s="352">
        <v>27500</v>
      </c>
      <c r="G49" s="352">
        <v>54000</v>
      </c>
      <c r="H49" s="352">
        <v>54017.599999999999</v>
      </c>
    </row>
    <row r="50" spans="1:8" ht="31.5">
      <c r="A50" s="189" t="s">
        <v>466</v>
      </c>
      <c r="B50" s="372" t="s">
        <v>214</v>
      </c>
      <c r="C50" s="351" t="s">
        <v>144</v>
      </c>
      <c r="D50" s="351" t="s">
        <v>596</v>
      </c>
      <c r="E50" s="351" t="s">
        <v>307</v>
      </c>
      <c r="F50" s="352">
        <f>F51</f>
        <v>6890</v>
      </c>
      <c r="G50" s="352">
        <v>1000</v>
      </c>
      <c r="H50" s="352">
        <v>1000</v>
      </c>
    </row>
    <row r="51" spans="1:8">
      <c r="A51" s="264" t="s">
        <v>284</v>
      </c>
      <c r="B51" s="372" t="s">
        <v>214</v>
      </c>
      <c r="C51" s="351" t="s">
        <v>144</v>
      </c>
      <c r="D51" s="351" t="s">
        <v>596</v>
      </c>
      <c r="E51" s="351" t="s">
        <v>468</v>
      </c>
      <c r="F51" s="352">
        <v>6890</v>
      </c>
      <c r="G51" s="352">
        <v>1000</v>
      </c>
      <c r="H51" s="352">
        <v>1000</v>
      </c>
    </row>
    <row r="52" spans="1:8" ht="31.5">
      <c r="A52" s="235" t="s">
        <v>92</v>
      </c>
      <c r="B52" s="359" t="s">
        <v>214</v>
      </c>
      <c r="C52" s="354" t="s">
        <v>93</v>
      </c>
      <c r="D52" s="351"/>
      <c r="E52" s="351"/>
      <c r="F52" s="356" t="e">
        <f>F53+F59</f>
        <v>#REF!</v>
      </c>
      <c r="G52" s="356">
        <f>G53+G59</f>
        <v>0</v>
      </c>
      <c r="H52" s="356">
        <f>H53+H59</f>
        <v>0</v>
      </c>
    </row>
    <row r="53" spans="1:8" ht="31.5">
      <c r="A53" s="350" t="s">
        <v>321</v>
      </c>
      <c r="B53" s="359" t="s">
        <v>214</v>
      </c>
      <c r="C53" s="354" t="s">
        <v>95</v>
      </c>
      <c r="D53" s="354" t="s">
        <v>475</v>
      </c>
      <c r="E53" s="354"/>
      <c r="F53" s="356" t="e">
        <f>#REF!+F54+#REF!</f>
        <v>#REF!</v>
      </c>
      <c r="G53" s="356">
        <f>G54</f>
        <v>0</v>
      </c>
      <c r="H53" s="356">
        <f>H54</f>
        <v>0</v>
      </c>
    </row>
    <row r="54" spans="1:8" ht="31.5">
      <c r="A54" s="393" t="s">
        <v>323</v>
      </c>
      <c r="B54" s="394" t="s">
        <v>214</v>
      </c>
      <c r="C54" s="395" t="s">
        <v>95</v>
      </c>
      <c r="D54" s="395" t="s">
        <v>324</v>
      </c>
      <c r="E54" s="395"/>
      <c r="F54" s="396">
        <f>F57</f>
        <v>2000</v>
      </c>
      <c r="G54" s="396">
        <f t="shared" ref="G54:H54" si="10">G57</f>
        <v>0</v>
      </c>
      <c r="H54" s="396">
        <f t="shared" si="10"/>
        <v>0</v>
      </c>
    </row>
    <row r="55" spans="1:8" ht="31.5">
      <c r="A55" s="397" t="s">
        <v>539</v>
      </c>
      <c r="B55" s="398" t="s">
        <v>214</v>
      </c>
      <c r="C55" s="399" t="s">
        <v>95</v>
      </c>
      <c r="D55" s="399" t="s">
        <v>476</v>
      </c>
      <c r="E55" s="399"/>
      <c r="F55" s="400">
        <f>F57</f>
        <v>2000</v>
      </c>
      <c r="G55" s="400">
        <f t="shared" ref="G55:H55" si="11">G57</f>
        <v>0</v>
      </c>
      <c r="H55" s="400">
        <f t="shared" si="11"/>
        <v>0</v>
      </c>
    </row>
    <row r="56" spans="1:8" ht="63">
      <c r="A56" s="258" t="s">
        <v>427</v>
      </c>
      <c r="B56" s="398" t="s">
        <v>214</v>
      </c>
      <c r="C56" s="399" t="s">
        <v>95</v>
      </c>
      <c r="D56" s="399" t="s">
        <v>326</v>
      </c>
      <c r="E56" s="399"/>
      <c r="F56" s="400">
        <f>F57</f>
        <v>2000</v>
      </c>
      <c r="G56" s="400">
        <f t="shared" ref="G56:H57" si="12">G57</f>
        <v>0</v>
      </c>
      <c r="H56" s="400">
        <f t="shared" si="12"/>
        <v>0</v>
      </c>
    </row>
    <row r="57" spans="1:8" ht="31.5">
      <c r="A57" s="401" t="s">
        <v>318</v>
      </c>
      <c r="B57" s="398" t="s">
        <v>214</v>
      </c>
      <c r="C57" s="399" t="s">
        <v>95</v>
      </c>
      <c r="D57" s="399" t="s">
        <v>326</v>
      </c>
      <c r="E57" s="399" t="s">
        <v>307</v>
      </c>
      <c r="F57" s="400">
        <f>F58</f>
        <v>2000</v>
      </c>
      <c r="G57" s="400">
        <f t="shared" si="12"/>
        <v>0</v>
      </c>
      <c r="H57" s="400">
        <f t="shared" si="12"/>
        <v>0</v>
      </c>
    </row>
    <row r="58" spans="1:8">
      <c r="A58" s="401" t="s">
        <v>284</v>
      </c>
      <c r="B58" s="398" t="s">
        <v>214</v>
      </c>
      <c r="C58" s="399" t="s">
        <v>95</v>
      </c>
      <c r="D58" s="399" t="s">
        <v>326</v>
      </c>
      <c r="E58" s="399" t="s">
        <v>468</v>
      </c>
      <c r="F58" s="400">
        <v>2000</v>
      </c>
      <c r="G58" s="400">
        <v>0</v>
      </c>
      <c r="H58" s="400">
        <v>0</v>
      </c>
    </row>
    <row r="59" spans="1:8" ht="31.5">
      <c r="A59" s="350" t="s">
        <v>321</v>
      </c>
      <c r="B59" s="359" t="s">
        <v>214</v>
      </c>
      <c r="C59" s="354" t="s">
        <v>97</v>
      </c>
      <c r="D59" s="354" t="s">
        <v>475</v>
      </c>
      <c r="E59" s="354"/>
      <c r="F59" s="356">
        <f>F60</f>
        <v>23600</v>
      </c>
      <c r="G59" s="356">
        <f>G60+G74</f>
        <v>0</v>
      </c>
      <c r="H59" s="356">
        <f>H60+H74</f>
        <v>0</v>
      </c>
    </row>
    <row r="60" spans="1:8" ht="31.5">
      <c r="A60" s="28" t="s">
        <v>327</v>
      </c>
      <c r="B60" s="359" t="s">
        <v>214</v>
      </c>
      <c r="C60" s="354" t="s">
        <v>97</v>
      </c>
      <c r="D60" s="354" t="s">
        <v>328</v>
      </c>
      <c r="E60" s="354"/>
      <c r="F60" s="356">
        <f>F61+F67</f>
        <v>23600</v>
      </c>
      <c r="G60" s="356">
        <f>G67</f>
        <v>0</v>
      </c>
      <c r="H60" s="356">
        <f>H67</f>
        <v>0</v>
      </c>
    </row>
    <row r="61" spans="1:8" ht="31.5" hidden="1">
      <c r="A61" s="264" t="s">
        <v>477</v>
      </c>
      <c r="B61" s="359" t="s">
        <v>214</v>
      </c>
      <c r="C61" s="351" t="s">
        <v>97</v>
      </c>
      <c r="D61" s="351" t="s">
        <v>478</v>
      </c>
      <c r="E61" s="351"/>
      <c r="F61" s="352">
        <f>F62+F65</f>
        <v>0</v>
      </c>
      <c r="G61" s="352">
        <f t="shared" ref="G61:H61" si="13">G62+G65</f>
        <v>0</v>
      </c>
      <c r="H61" s="352">
        <f t="shared" si="13"/>
        <v>0</v>
      </c>
    </row>
    <row r="62" spans="1:8" ht="31.5" hidden="1">
      <c r="A62" s="189" t="s">
        <v>479</v>
      </c>
      <c r="B62" s="359" t="s">
        <v>214</v>
      </c>
      <c r="C62" s="351" t="s">
        <v>97</v>
      </c>
      <c r="D62" s="351" t="s">
        <v>480</v>
      </c>
      <c r="E62" s="351" t="s">
        <v>305</v>
      </c>
      <c r="F62" s="352">
        <f>F63+F64</f>
        <v>0</v>
      </c>
      <c r="G62" s="352">
        <f t="shared" ref="G62:H62" si="14">G63+G64</f>
        <v>0</v>
      </c>
      <c r="H62" s="352">
        <f t="shared" si="14"/>
        <v>0</v>
      </c>
    </row>
    <row r="63" spans="1:8" hidden="1">
      <c r="A63" s="264" t="s">
        <v>481</v>
      </c>
      <c r="B63" s="359" t="s">
        <v>214</v>
      </c>
      <c r="C63" s="351" t="s">
        <v>97</v>
      </c>
      <c r="D63" s="351" t="s">
        <v>480</v>
      </c>
      <c r="E63" s="351" t="s">
        <v>482</v>
      </c>
      <c r="F63" s="352"/>
      <c r="G63" s="352"/>
      <c r="H63" s="352"/>
    </row>
    <row r="64" spans="1:8" ht="63" hidden="1">
      <c r="A64" s="264" t="s">
        <v>483</v>
      </c>
      <c r="B64" s="359" t="s">
        <v>214</v>
      </c>
      <c r="C64" s="351" t="s">
        <v>97</v>
      </c>
      <c r="D64" s="351" t="s">
        <v>480</v>
      </c>
      <c r="E64" s="351" t="s">
        <v>484</v>
      </c>
      <c r="F64" s="352"/>
      <c r="G64" s="352"/>
      <c r="H64" s="352"/>
    </row>
    <row r="65" spans="1:8" ht="31.5" hidden="1">
      <c r="A65" s="189" t="s">
        <v>318</v>
      </c>
      <c r="B65" s="359" t="s">
        <v>214</v>
      </c>
      <c r="C65" s="351" t="s">
        <v>97</v>
      </c>
      <c r="D65" s="351" t="s">
        <v>485</v>
      </c>
      <c r="E65" s="351" t="s">
        <v>307</v>
      </c>
      <c r="F65" s="352">
        <f>F66</f>
        <v>0</v>
      </c>
      <c r="G65" s="352">
        <f t="shared" ref="G65:H65" si="15">G66</f>
        <v>0</v>
      </c>
      <c r="H65" s="352">
        <f t="shared" si="15"/>
        <v>0</v>
      </c>
    </row>
    <row r="66" spans="1:8" ht="31.5" hidden="1">
      <c r="A66" s="264" t="s">
        <v>467</v>
      </c>
      <c r="B66" s="359" t="s">
        <v>214</v>
      </c>
      <c r="C66" s="351" t="s">
        <v>97</v>
      </c>
      <c r="D66" s="351" t="s">
        <v>485</v>
      </c>
      <c r="E66" s="351" t="s">
        <v>468</v>
      </c>
      <c r="F66" s="352"/>
      <c r="G66" s="352"/>
      <c r="H66" s="352"/>
    </row>
    <row r="67" spans="1:8" ht="47.25">
      <c r="A67" s="269" t="s">
        <v>486</v>
      </c>
      <c r="B67" s="372" t="s">
        <v>214</v>
      </c>
      <c r="C67" s="351" t="s">
        <v>97</v>
      </c>
      <c r="D67" s="351" t="s">
        <v>487</v>
      </c>
      <c r="E67" s="351"/>
      <c r="F67" s="352">
        <f>F69</f>
        <v>23600</v>
      </c>
      <c r="G67" s="352">
        <f t="shared" ref="G67:H67" si="16">G69</f>
        <v>0</v>
      </c>
      <c r="H67" s="352">
        <f t="shared" si="16"/>
        <v>0</v>
      </c>
    </row>
    <row r="68" spans="1:8" ht="63">
      <c r="A68" s="258" t="s">
        <v>427</v>
      </c>
      <c r="B68" s="372" t="s">
        <v>214</v>
      </c>
      <c r="C68" s="351" t="s">
        <v>97</v>
      </c>
      <c r="D68" s="351" t="s">
        <v>334</v>
      </c>
      <c r="E68" s="351"/>
      <c r="F68" s="352">
        <f>F69</f>
        <v>23600</v>
      </c>
      <c r="G68" s="352">
        <f t="shared" ref="G68:H69" si="17">G69</f>
        <v>0</v>
      </c>
      <c r="H68" s="352">
        <f t="shared" si="17"/>
        <v>0</v>
      </c>
    </row>
    <row r="69" spans="1:8" ht="31.5">
      <c r="A69" s="189" t="s">
        <v>318</v>
      </c>
      <c r="B69" s="372" t="s">
        <v>214</v>
      </c>
      <c r="C69" s="351" t="s">
        <v>97</v>
      </c>
      <c r="D69" s="351" t="s">
        <v>334</v>
      </c>
      <c r="E69" s="351" t="s">
        <v>307</v>
      </c>
      <c r="F69" s="352">
        <f>F70</f>
        <v>23600</v>
      </c>
      <c r="G69" s="352">
        <f t="shared" si="17"/>
        <v>0</v>
      </c>
      <c r="H69" s="352">
        <f t="shared" si="17"/>
        <v>0</v>
      </c>
    </row>
    <row r="70" spans="1:8">
      <c r="A70" s="264" t="s">
        <v>284</v>
      </c>
      <c r="B70" s="372" t="s">
        <v>214</v>
      </c>
      <c r="C70" s="351" t="s">
        <v>97</v>
      </c>
      <c r="D70" s="351" t="s">
        <v>334</v>
      </c>
      <c r="E70" s="351" t="s">
        <v>468</v>
      </c>
      <c r="F70" s="352">
        <v>23600</v>
      </c>
      <c r="G70" s="352">
        <v>0</v>
      </c>
      <c r="H70" s="352">
        <v>0</v>
      </c>
    </row>
    <row r="71" spans="1:8" ht="31.5" hidden="1">
      <c r="A71" s="28" t="s">
        <v>488</v>
      </c>
      <c r="B71" s="359" t="s">
        <v>214</v>
      </c>
      <c r="C71" s="354" t="s">
        <v>339</v>
      </c>
      <c r="D71" s="354" t="s">
        <v>336</v>
      </c>
      <c r="E71" s="354"/>
      <c r="F71" s="356">
        <f>F79</f>
        <v>294885.67000000004</v>
      </c>
      <c r="G71" s="356">
        <f t="shared" ref="G71:H71" si="18">G79</f>
        <v>653669</v>
      </c>
      <c r="H71" s="356">
        <f t="shared" si="18"/>
        <v>672939</v>
      </c>
    </row>
    <row r="72" spans="1:8" ht="63" hidden="1">
      <c r="A72" s="269" t="s">
        <v>489</v>
      </c>
      <c r="B72" s="359" t="s">
        <v>214</v>
      </c>
      <c r="C72" s="351" t="s">
        <v>339</v>
      </c>
      <c r="D72" s="351" t="s">
        <v>490</v>
      </c>
      <c r="E72" s="351"/>
      <c r="F72" s="352">
        <f>F79</f>
        <v>294885.67000000004</v>
      </c>
      <c r="G72" s="352">
        <f t="shared" ref="G72:H72" si="19">G79</f>
        <v>653669</v>
      </c>
      <c r="H72" s="352">
        <f t="shared" si="19"/>
        <v>672939</v>
      </c>
    </row>
    <row r="73" spans="1:8" ht="63" hidden="1">
      <c r="A73" s="258" t="s">
        <v>325</v>
      </c>
      <c r="B73" s="359" t="s">
        <v>214</v>
      </c>
      <c r="C73" s="351" t="s">
        <v>339</v>
      </c>
      <c r="D73" s="351" t="s">
        <v>337</v>
      </c>
      <c r="E73" s="351"/>
      <c r="F73" s="352">
        <f>F79</f>
        <v>294885.67000000004</v>
      </c>
      <c r="G73" s="352"/>
      <c r="H73" s="352"/>
    </row>
    <row r="74" spans="1:8" ht="47.25">
      <c r="A74" s="328" t="s">
        <v>421</v>
      </c>
      <c r="B74" s="359" t="s">
        <v>214</v>
      </c>
      <c r="C74" s="354" t="s">
        <v>97</v>
      </c>
      <c r="D74" s="354" t="s">
        <v>420</v>
      </c>
      <c r="E74" s="354"/>
      <c r="F74" s="356">
        <f>F77</f>
        <v>4000</v>
      </c>
      <c r="G74" s="356">
        <f t="shared" ref="G74:H74" si="20">G77</f>
        <v>0</v>
      </c>
      <c r="H74" s="356">
        <f t="shared" si="20"/>
        <v>0</v>
      </c>
    </row>
    <row r="75" spans="1:8" ht="47.25">
      <c r="A75" s="318" t="s">
        <v>614</v>
      </c>
      <c r="B75" s="372" t="s">
        <v>214</v>
      </c>
      <c r="C75" s="351" t="s">
        <v>97</v>
      </c>
      <c r="D75" s="351" t="s">
        <v>540</v>
      </c>
      <c r="E75" s="351"/>
      <c r="F75" s="352">
        <f>F77</f>
        <v>4000</v>
      </c>
      <c r="G75" s="352">
        <f t="shared" ref="G75:H75" si="21">G77</f>
        <v>0</v>
      </c>
      <c r="H75" s="352">
        <f t="shared" si="21"/>
        <v>0</v>
      </c>
    </row>
    <row r="76" spans="1:8" ht="63">
      <c r="A76" s="258" t="s">
        <v>427</v>
      </c>
      <c r="B76" s="372" t="s">
        <v>214</v>
      </c>
      <c r="C76" s="351" t="s">
        <v>97</v>
      </c>
      <c r="D76" s="351" t="s">
        <v>422</v>
      </c>
      <c r="E76" s="351"/>
      <c r="F76" s="352">
        <f>F77</f>
        <v>4000</v>
      </c>
      <c r="G76" s="352">
        <f t="shared" ref="G76:H77" si="22">G77</f>
        <v>0</v>
      </c>
      <c r="H76" s="352">
        <f t="shared" si="22"/>
        <v>0</v>
      </c>
    </row>
    <row r="77" spans="1:8" ht="31.5">
      <c r="A77" s="189" t="s">
        <v>318</v>
      </c>
      <c r="B77" s="372" t="s">
        <v>214</v>
      </c>
      <c r="C77" s="351" t="s">
        <v>97</v>
      </c>
      <c r="D77" s="351" t="s">
        <v>422</v>
      </c>
      <c r="E77" s="351" t="s">
        <v>307</v>
      </c>
      <c r="F77" s="352">
        <f>F78</f>
        <v>4000</v>
      </c>
      <c r="G77" s="352">
        <f t="shared" si="22"/>
        <v>0</v>
      </c>
      <c r="H77" s="352">
        <f t="shared" si="22"/>
        <v>0</v>
      </c>
    </row>
    <row r="78" spans="1:8">
      <c r="A78" s="264" t="s">
        <v>284</v>
      </c>
      <c r="B78" s="372" t="s">
        <v>214</v>
      </c>
      <c r="C78" s="351" t="s">
        <v>97</v>
      </c>
      <c r="D78" s="351" t="s">
        <v>422</v>
      </c>
      <c r="E78" s="351" t="s">
        <v>468</v>
      </c>
      <c r="F78" s="352">
        <v>4000</v>
      </c>
      <c r="G78" s="352">
        <v>0</v>
      </c>
      <c r="H78" s="352">
        <v>0</v>
      </c>
    </row>
    <row r="79" spans="1:8">
      <c r="A79" s="235" t="s">
        <v>98</v>
      </c>
      <c r="B79" s="359" t="s">
        <v>214</v>
      </c>
      <c r="C79" s="354" t="s">
        <v>99</v>
      </c>
      <c r="D79" s="351"/>
      <c r="E79" s="351"/>
      <c r="F79" s="356">
        <f>F80+F115</f>
        <v>294885.67000000004</v>
      </c>
      <c r="G79" s="356">
        <f t="shared" ref="G79:H79" si="23">G80+G115</f>
        <v>653669</v>
      </c>
      <c r="H79" s="356">
        <f t="shared" si="23"/>
        <v>672939</v>
      </c>
    </row>
    <row r="80" spans="1:8">
      <c r="A80" s="235" t="s">
        <v>615</v>
      </c>
      <c r="B80" s="359" t="s">
        <v>214</v>
      </c>
      <c r="C80" s="354" t="s">
        <v>101</v>
      </c>
      <c r="D80" s="351"/>
      <c r="E80" s="351"/>
      <c r="F80" s="356">
        <f>F81</f>
        <v>293885.67000000004</v>
      </c>
      <c r="G80" s="356">
        <f>G81+G104+G110</f>
        <v>653669</v>
      </c>
      <c r="H80" s="356">
        <f>H81+H104+H110</f>
        <v>672939</v>
      </c>
    </row>
    <row r="81" spans="1:8" ht="31.5">
      <c r="A81" s="28" t="s">
        <v>670</v>
      </c>
      <c r="B81" s="359" t="s">
        <v>214</v>
      </c>
      <c r="C81" s="354" t="s">
        <v>101</v>
      </c>
      <c r="D81" s="354" t="s">
        <v>341</v>
      </c>
      <c r="E81" s="354"/>
      <c r="F81" s="356">
        <f>F82</f>
        <v>293885.67000000004</v>
      </c>
      <c r="G81" s="356">
        <f>G82</f>
        <v>344390</v>
      </c>
      <c r="H81" s="356">
        <f t="shared" ref="H81" si="24">H82</f>
        <v>363660</v>
      </c>
    </row>
    <row r="82" spans="1:8" ht="31.5">
      <c r="A82" s="28" t="s">
        <v>491</v>
      </c>
      <c r="B82" s="359" t="s">
        <v>214</v>
      </c>
      <c r="C82" s="354" t="s">
        <v>101</v>
      </c>
      <c r="D82" s="354" t="s">
        <v>343</v>
      </c>
      <c r="E82" s="354"/>
      <c r="F82" s="356">
        <f>F83+F87</f>
        <v>293885.67000000004</v>
      </c>
      <c r="G82" s="356">
        <f>G83+G87+G91</f>
        <v>344390</v>
      </c>
      <c r="H82" s="356">
        <f>H83+H87+H91</f>
        <v>363660</v>
      </c>
    </row>
    <row r="83" spans="1:8" ht="31.5">
      <c r="A83" s="269" t="s">
        <v>492</v>
      </c>
      <c r="B83" s="372" t="s">
        <v>214</v>
      </c>
      <c r="C83" s="351" t="s">
        <v>101</v>
      </c>
      <c r="D83" s="351" t="s">
        <v>493</v>
      </c>
      <c r="E83" s="351"/>
      <c r="F83" s="352">
        <f>F85</f>
        <v>228885.67</v>
      </c>
      <c r="G83" s="352">
        <f t="shared" ref="G83:H83" si="25">G85</f>
        <v>344390</v>
      </c>
      <c r="H83" s="352">
        <f t="shared" si="25"/>
        <v>363660</v>
      </c>
    </row>
    <row r="84" spans="1:8" ht="63">
      <c r="A84" s="258" t="s">
        <v>427</v>
      </c>
      <c r="B84" s="372" t="s">
        <v>214</v>
      </c>
      <c r="C84" s="351" t="s">
        <v>101</v>
      </c>
      <c r="D84" s="351" t="s">
        <v>344</v>
      </c>
      <c r="E84" s="351"/>
      <c r="F84" s="352">
        <f>F85</f>
        <v>228885.67</v>
      </c>
      <c r="G84" s="352">
        <f t="shared" ref="G84:H84" si="26">G85</f>
        <v>344390</v>
      </c>
      <c r="H84" s="352">
        <f t="shared" si="26"/>
        <v>363660</v>
      </c>
    </row>
    <row r="85" spans="1:8" ht="31.5">
      <c r="A85" s="189" t="s">
        <v>318</v>
      </c>
      <c r="B85" s="372" t="s">
        <v>214</v>
      </c>
      <c r="C85" s="351" t="s">
        <v>101</v>
      </c>
      <c r="D85" s="351" t="s">
        <v>344</v>
      </c>
      <c r="E85" s="351" t="s">
        <v>307</v>
      </c>
      <c r="F85" s="352">
        <f>F86</f>
        <v>228885.67</v>
      </c>
      <c r="G85" s="352">
        <v>344390</v>
      </c>
      <c r="H85" s="352">
        <v>363660</v>
      </c>
    </row>
    <row r="86" spans="1:8">
      <c r="A86" s="264" t="s">
        <v>284</v>
      </c>
      <c r="B86" s="372" t="s">
        <v>214</v>
      </c>
      <c r="C86" s="351" t="s">
        <v>101</v>
      </c>
      <c r="D86" s="351" t="s">
        <v>344</v>
      </c>
      <c r="E86" s="351" t="s">
        <v>468</v>
      </c>
      <c r="F86" s="352">
        <v>228885.67</v>
      </c>
      <c r="G86" s="352">
        <v>344390</v>
      </c>
      <c r="H86" s="352">
        <v>363660</v>
      </c>
    </row>
    <row r="87" spans="1:8" ht="31.5">
      <c r="A87" s="318" t="s">
        <v>543</v>
      </c>
      <c r="B87" s="372" t="s">
        <v>214</v>
      </c>
      <c r="C87" s="351" t="s">
        <v>101</v>
      </c>
      <c r="D87" s="351" t="s">
        <v>494</v>
      </c>
      <c r="E87" s="351"/>
      <c r="F87" s="352">
        <f>F89</f>
        <v>65000</v>
      </c>
      <c r="G87" s="352">
        <f t="shared" ref="G87:H87" si="27">G89</f>
        <v>0</v>
      </c>
      <c r="H87" s="352">
        <f t="shared" si="27"/>
        <v>0</v>
      </c>
    </row>
    <row r="88" spans="1:8" ht="63">
      <c r="A88" s="258" t="s">
        <v>427</v>
      </c>
      <c r="B88" s="372" t="s">
        <v>214</v>
      </c>
      <c r="C88" s="351" t="s">
        <v>101</v>
      </c>
      <c r="D88" s="351" t="s">
        <v>346</v>
      </c>
      <c r="E88" s="351"/>
      <c r="F88" s="352">
        <f>F89</f>
        <v>65000</v>
      </c>
      <c r="G88" s="352">
        <f t="shared" ref="G88:H89" si="28">G89</f>
        <v>0</v>
      </c>
      <c r="H88" s="352">
        <f t="shared" si="28"/>
        <v>0</v>
      </c>
    </row>
    <row r="89" spans="1:8" ht="31.5">
      <c r="A89" s="189" t="s">
        <v>318</v>
      </c>
      <c r="B89" s="372" t="s">
        <v>214</v>
      </c>
      <c r="C89" s="351" t="s">
        <v>101</v>
      </c>
      <c r="D89" s="351" t="s">
        <v>346</v>
      </c>
      <c r="E89" s="351" t="s">
        <v>307</v>
      </c>
      <c r="F89" s="352">
        <f>F90</f>
        <v>65000</v>
      </c>
      <c r="G89" s="363">
        <f t="shared" si="28"/>
        <v>0</v>
      </c>
      <c r="H89" s="352">
        <f t="shared" si="28"/>
        <v>0</v>
      </c>
    </row>
    <row r="90" spans="1:8">
      <c r="A90" s="264" t="s">
        <v>284</v>
      </c>
      <c r="B90" s="372" t="s">
        <v>214</v>
      </c>
      <c r="C90" s="351" t="s">
        <v>101</v>
      </c>
      <c r="D90" s="351" t="s">
        <v>346</v>
      </c>
      <c r="E90" s="351" t="s">
        <v>468</v>
      </c>
      <c r="F90" s="352">
        <v>65000</v>
      </c>
      <c r="G90" s="352">
        <v>0</v>
      </c>
      <c r="H90" s="352">
        <v>0</v>
      </c>
    </row>
    <row r="91" spans="1:8" ht="47.25">
      <c r="A91" s="238" t="s">
        <v>544</v>
      </c>
      <c r="B91" s="372" t="s">
        <v>214</v>
      </c>
      <c r="C91" s="351" t="s">
        <v>101</v>
      </c>
      <c r="D91" s="351" t="s">
        <v>545</v>
      </c>
      <c r="E91" s="351"/>
      <c r="F91" s="352">
        <f>F93</f>
        <v>0</v>
      </c>
      <c r="G91" s="352">
        <f t="shared" ref="G91:H91" si="29">G93</f>
        <v>0</v>
      </c>
      <c r="H91" s="352">
        <f t="shared" si="29"/>
        <v>0</v>
      </c>
    </row>
    <row r="92" spans="1:8" ht="63">
      <c r="A92" s="258" t="s">
        <v>427</v>
      </c>
      <c r="B92" s="372" t="s">
        <v>214</v>
      </c>
      <c r="C92" s="351" t="s">
        <v>101</v>
      </c>
      <c r="D92" s="351" t="s">
        <v>428</v>
      </c>
      <c r="E92" s="351"/>
      <c r="F92" s="352">
        <f>F93</f>
        <v>0</v>
      </c>
      <c r="G92" s="352">
        <f t="shared" ref="G92:H93" si="30">G93</f>
        <v>0</v>
      </c>
      <c r="H92" s="352">
        <f t="shared" si="30"/>
        <v>0</v>
      </c>
    </row>
    <row r="93" spans="1:8" ht="31.5">
      <c r="A93" s="189" t="s">
        <v>318</v>
      </c>
      <c r="B93" s="372" t="s">
        <v>214</v>
      </c>
      <c r="C93" s="351" t="s">
        <v>101</v>
      </c>
      <c r="D93" s="351" t="s">
        <v>428</v>
      </c>
      <c r="E93" s="351" t="s">
        <v>307</v>
      </c>
      <c r="F93" s="352">
        <f>F94</f>
        <v>0</v>
      </c>
      <c r="G93" s="352">
        <f t="shared" si="30"/>
        <v>0</v>
      </c>
      <c r="H93" s="352">
        <f t="shared" si="30"/>
        <v>0</v>
      </c>
    </row>
    <row r="94" spans="1:8">
      <c r="A94" s="264" t="s">
        <v>284</v>
      </c>
      <c r="B94" s="372" t="s">
        <v>214</v>
      </c>
      <c r="C94" s="351" t="s">
        <v>101</v>
      </c>
      <c r="D94" s="351" t="s">
        <v>428</v>
      </c>
      <c r="E94" s="351" t="s">
        <v>468</v>
      </c>
      <c r="F94" s="352">
        <v>0</v>
      </c>
      <c r="G94" s="352">
        <v>0</v>
      </c>
      <c r="H94" s="352">
        <v>0</v>
      </c>
    </row>
    <row r="95" spans="1:8" ht="31.5" hidden="1">
      <c r="A95" s="28" t="s">
        <v>347</v>
      </c>
      <c r="B95" s="359" t="s">
        <v>214</v>
      </c>
      <c r="C95" s="354" t="s">
        <v>101</v>
      </c>
      <c r="D95" s="354" t="s">
        <v>348</v>
      </c>
      <c r="E95" s="354"/>
      <c r="F95" s="356">
        <f>F98</f>
        <v>0</v>
      </c>
      <c r="G95" s="356">
        <f t="shared" ref="G95:H95" si="31">G98</f>
        <v>0</v>
      </c>
      <c r="H95" s="356">
        <f t="shared" si="31"/>
        <v>0</v>
      </c>
    </row>
    <row r="96" spans="1:8" ht="47.25" hidden="1">
      <c r="A96" s="269" t="s">
        <v>495</v>
      </c>
      <c r="B96" s="359" t="s">
        <v>214</v>
      </c>
      <c r="C96" s="351" t="s">
        <v>101</v>
      </c>
      <c r="D96" s="351" t="s">
        <v>496</v>
      </c>
      <c r="E96" s="351"/>
      <c r="F96" s="352">
        <f>F98</f>
        <v>0</v>
      </c>
      <c r="G96" s="352">
        <f t="shared" ref="G96:H96" si="32">G98</f>
        <v>0</v>
      </c>
      <c r="H96" s="352">
        <f t="shared" si="32"/>
        <v>0</v>
      </c>
    </row>
    <row r="97" spans="1:8" ht="63" hidden="1">
      <c r="A97" s="258" t="s">
        <v>325</v>
      </c>
      <c r="B97" s="359" t="s">
        <v>214</v>
      </c>
      <c r="C97" s="351" t="s">
        <v>101</v>
      </c>
      <c r="D97" s="351" t="s">
        <v>349</v>
      </c>
      <c r="E97" s="351"/>
      <c r="F97" s="352">
        <f>F98</f>
        <v>0</v>
      </c>
      <c r="G97" s="352">
        <f t="shared" ref="G97:H98" si="33">G98</f>
        <v>0</v>
      </c>
      <c r="H97" s="352">
        <f t="shared" si="33"/>
        <v>0</v>
      </c>
    </row>
    <row r="98" spans="1:8" ht="31.5" hidden="1">
      <c r="A98" s="189" t="s">
        <v>318</v>
      </c>
      <c r="B98" s="359" t="s">
        <v>214</v>
      </c>
      <c r="C98" s="351" t="s">
        <v>101</v>
      </c>
      <c r="D98" s="351" t="s">
        <v>349</v>
      </c>
      <c r="E98" s="351" t="s">
        <v>307</v>
      </c>
      <c r="F98" s="352">
        <f>F99</f>
        <v>0</v>
      </c>
      <c r="G98" s="352">
        <f t="shared" si="33"/>
        <v>0</v>
      </c>
      <c r="H98" s="352">
        <f t="shared" si="33"/>
        <v>0</v>
      </c>
    </row>
    <row r="99" spans="1:8" ht="31.5" hidden="1">
      <c r="A99" s="264" t="s">
        <v>467</v>
      </c>
      <c r="B99" s="359" t="s">
        <v>214</v>
      </c>
      <c r="C99" s="351" t="s">
        <v>101</v>
      </c>
      <c r="D99" s="351" t="s">
        <v>349</v>
      </c>
      <c r="E99" s="351" t="s">
        <v>468</v>
      </c>
      <c r="F99" s="352"/>
      <c r="G99" s="352"/>
      <c r="H99" s="352"/>
    </row>
    <row r="100" spans="1:8" ht="31.5" hidden="1">
      <c r="A100" s="28" t="s">
        <v>497</v>
      </c>
      <c r="B100" s="359" t="s">
        <v>214</v>
      </c>
      <c r="C100" s="354" t="s">
        <v>101</v>
      </c>
      <c r="D100" s="354" t="s">
        <v>351</v>
      </c>
      <c r="E100" s="354"/>
      <c r="F100" s="356">
        <f>F103</f>
        <v>1000</v>
      </c>
      <c r="G100" s="356">
        <f t="shared" ref="G100:H100" si="34">G103</f>
        <v>0</v>
      </c>
      <c r="H100" s="356">
        <f t="shared" si="34"/>
        <v>0</v>
      </c>
    </row>
    <row r="101" spans="1:8" ht="31.5" hidden="1">
      <c r="A101" s="22" t="s">
        <v>498</v>
      </c>
      <c r="B101" s="359" t="s">
        <v>214</v>
      </c>
      <c r="C101" s="351" t="s">
        <v>101</v>
      </c>
      <c r="D101" s="351" t="s">
        <v>499</v>
      </c>
      <c r="E101" s="351"/>
      <c r="F101" s="352">
        <f>F103</f>
        <v>1000</v>
      </c>
      <c r="G101" s="352">
        <f t="shared" ref="G101:H101" si="35">G103</f>
        <v>0</v>
      </c>
      <c r="H101" s="352">
        <f t="shared" si="35"/>
        <v>0</v>
      </c>
    </row>
    <row r="102" spans="1:8" ht="63" hidden="1">
      <c r="A102" s="258" t="s">
        <v>325</v>
      </c>
      <c r="B102" s="359" t="s">
        <v>214</v>
      </c>
      <c r="C102" s="351" t="s">
        <v>101</v>
      </c>
      <c r="D102" s="351" t="s">
        <v>352</v>
      </c>
      <c r="E102" s="351"/>
      <c r="F102" s="352">
        <f>F103</f>
        <v>1000</v>
      </c>
      <c r="G102" s="352">
        <f t="shared" ref="G102:H115" si="36">G103</f>
        <v>0</v>
      </c>
      <c r="H102" s="352">
        <f t="shared" si="36"/>
        <v>0</v>
      </c>
    </row>
    <row r="103" spans="1:8" ht="31.5" hidden="1">
      <c r="A103" s="189" t="s">
        <v>318</v>
      </c>
      <c r="B103" s="359" t="s">
        <v>214</v>
      </c>
      <c r="C103" s="351" t="s">
        <v>101</v>
      </c>
      <c r="D103" s="351" t="s">
        <v>352</v>
      </c>
      <c r="E103" s="351" t="s">
        <v>307</v>
      </c>
      <c r="F103" s="352">
        <f>F115</f>
        <v>1000</v>
      </c>
      <c r="G103" s="352"/>
      <c r="H103" s="352"/>
    </row>
    <row r="104" spans="1:8" ht="31.5">
      <c r="A104" s="392" t="s">
        <v>321</v>
      </c>
      <c r="B104" s="359" t="s">
        <v>214</v>
      </c>
      <c r="C104" s="354" t="s">
        <v>101</v>
      </c>
      <c r="D104" s="354" t="s">
        <v>475</v>
      </c>
      <c r="E104" s="351"/>
      <c r="F104" s="352"/>
      <c r="G104" s="356">
        <f>G105</f>
        <v>0</v>
      </c>
      <c r="H104" s="356">
        <f>H105</f>
        <v>0</v>
      </c>
    </row>
    <row r="105" spans="1:8" ht="31.5">
      <c r="A105" s="235" t="s">
        <v>425</v>
      </c>
      <c r="B105" s="359" t="s">
        <v>214</v>
      </c>
      <c r="C105" s="354" t="s">
        <v>101</v>
      </c>
      <c r="D105" s="354" t="s">
        <v>423</v>
      </c>
      <c r="E105" s="354"/>
      <c r="F105" s="356">
        <f>F108</f>
        <v>2000</v>
      </c>
      <c r="G105" s="356">
        <f t="shared" ref="G105:H105" si="37">G108</f>
        <v>0</v>
      </c>
      <c r="H105" s="356">
        <f t="shared" si="37"/>
        <v>0</v>
      </c>
    </row>
    <row r="106" spans="1:8" ht="78.75">
      <c r="A106" s="355" t="s">
        <v>542</v>
      </c>
      <c r="B106" s="372" t="s">
        <v>214</v>
      </c>
      <c r="C106" s="351" t="s">
        <v>101</v>
      </c>
      <c r="D106" s="351" t="s">
        <v>541</v>
      </c>
      <c r="E106" s="351"/>
      <c r="F106" s="352">
        <f>F108</f>
        <v>2000</v>
      </c>
      <c r="G106" s="352">
        <f t="shared" ref="G106:H106" si="38">G108</f>
        <v>0</v>
      </c>
      <c r="H106" s="352">
        <f t="shared" si="38"/>
        <v>0</v>
      </c>
    </row>
    <row r="107" spans="1:8" ht="63">
      <c r="A107" s="258" t="s">
        <v>427</v>
      </c>
      <c r="B107" s="372" t="s">
        <v>214</v>
      </c>
      <c r="C107" s="351" t="s">
        <v>101</v>
      </c>
      <c r="D107" s="351" t="s">
        <v>424</v>
      </c>
      <c r="E107" s="351"/>
      <c r="F107" s="352">
        <f>F108</f>
        <v>2000</v>
      </c>
      <c r="G107" s="352">
        <f t="shared" ref="G107:H108" si="39">G108</f>
        <v>0</v>
      </c>
      <c r="H107" s="352">
        <f t="shared" si="39"/>
        <v>0</v>
      </c>
    </row>
    <row r="108" spans="1:8" ht="31.5">
      <c r="A108" s="189" t="s">
        <v>318</v>
      </c>
      <c r="B108" s="372" t="s">
        <v>214</v>
      </c>
      <c r="C108" s="351" t="s">
        <v>101</v>
      </c>
      <c r="D108" s="351" t="s">
        <v>424</v>
      </c>
      <c r="E108" s="351" t="s">
        <v>307</v>
      </c>
      <c r="F108" s="352">
        <f>F109</f>
        <v>2000</v>
      </c>
      <c r="G108" s="352">
        <f t="shared" si="39"/>
        <v>0</v>
      </c>
      <c r="H108" s="352">
        <f t="shared" si="39"/>
        <v>0</v>
      </c>
    </row>
    <row r="109" spans="1:8">
      <c r="A109" s="264" t="s">
        <v>284</v>
      </c>
      <c r="B109" s="372" t="s">
        <v>214</v>
      </c>
      <c r="C109" s="351" t="s">
        <v>101</v>
      </c>
      <c r="D109" s="351" t="s">
        <v>424</v>
      </c>
      <c r="E109" s="351" t="s">
        <v>468</v>
      </c>
      <c r="F109" s="352">
        <v>2000</v>
      </c>
      <c r="G109" s="352">
        <v>0</v>
      </c>
      <c r="H109" s="352">
        <v>0</v>
      </c>
    </row>
    <row r="110" spans="1:8" ht="47.25">
      <c r="A110" s="403" t="s">
        <v>296</v>
      </c>
      <c r="B110" s="376" t="s">
        <v>214</v>
      </c>
      <c r="C110" s="375" t="s">
        <v>101</v>
      </c>
      <c r="D110" s="375" t="s">
        <v>589</v>
      </c>
      <c r="E110" s="351"/>
      <c r="F110" s="378">
        <f t="shared" ref="F110:F111" si="40">F111</f>
        <v>1000</v>
      </c>
      <c r="G110" s="356">
        <f>G114</f>
        <v>309279</v>
      </c>
      <c r="H110" s="356">
        <f>H114</f>
        <v>309279</v>
      </c>
    </row>
    <row r="111" spans="1:8" ht="47.25">
      <c r="A111" s="264" t="s">
        <v>298</v>
      </c>
      <c r="B111" s="372" t="s">
        <v>214</v>
      </c>
      <c r="C111" s="379" t="s">
        <v>101</v>
      </c>
      <c r="D111" s="379" t="s">
        <v>588</v>
      </c>
      <c r="E111" s="351"/>
      <c r="F111" s="380">
        <f t="shared" si="40"/>
        <v>1000</v>
      </c>
      <c r="G111" s="352">
        <f>G114</f>
        <v>309279</v>
      </c>
      <c r="H111" s="352">
        <f>H114</f>
        <v>309279</v>
      </c>
    </row>
    <row r="112" spans="1:8" ht="31.5">
      <c r="A112" s="264" t="s">
        <v>517</v>
      </c>
      <c r="B112" s="377" t="s">
        <v>214</v>
      </c>
      <c r="C112" s="351" t="s">
        <v>101</v>
      </c>
      <c r="D112" s="351" t="s">
        <v>300</v>
      </c>
      <c r="E112" s="351"/>
      <c r="F112" s="352">
        <f>F113</f>
        <v>1000</v>
      </c>
      <c r="G112" s="352">
        <f>G114</f>
        <v>309279</v>
      </c>
      <c r="H112" s="352">
        <f>H114</f>
        <v>309279</v>
      </c>
    </row>
    <row r="113" spans="1:8" ht="31.5">
      <c r="A113" s="264" t="s">
        <v>301</v>
      </c>
      <c r="B113" s="377" t="s">
        <v>214</v>
      </c>
      <c r="C113" s="351" t="s">
        <v>101</v>
      </c>
      <c r="D113" s="351" t="s">
        <v>300</v>
      </c>
      <c r="E113" s="351" t="s">
        <v>307</v>
      </c>
      <c r="F113" s="352">
        <f>F115</f>
        <v>1000</v>
      </c>
      <c r="G113" s="352">
        <v>309279</v>
      </c>
      <c r="H113" s="352">
        <f>H114</f>
        <v>309279</v>
      </c>
    </row>
    <row r="114" spans="1:8">
      <c r="A114" s="264" t="s">
        <v>284</v>
      </c>
      <c r="B114" s="372" t="s">
        <v>214</v>
      </c>
      <c r="C114" s="351" t="s">
        <v>101</v>
      </c>
      <c r="D114" s="351" t="s">
        <v>300</v>
      </c>
      <c r="E114" s="351" t="s">
        <v>468</v>
      </c>
      <c r="F114" s="352">
        <v>102041</v>
      </c>
      <c r="G114" s="352">
        <v>309279</v>
      </c>
      <c r="H114" s="352">
        <v>309279</v>
      </c>
    </row>
    <row r="115" spans="1:8" ht="29.25">
      <c r="A115" s="357" t="s">
        <v>546</v>
      </c>
      <c r="B115" s="359" t="s">
        <v>214</v>
      </c>
      <c r="C115" s="351"/>
      <c r="D115" s="351"/>
      <c r="E115" s="351"/>
      <c r="F115" s="356">
        <f>F116</f>
        <v>1000</v>
      </c>
      <c r="G115" s="356">
        <f t="shared" si="36"/>
        <v>0</v>
      </c>
      <c r="H115" s="356">
        <f t="shared" si="36"/>
        <v>0</v>
      </c>
    </row>
    <row r="116" spans="1:8" ht="31.5">
      <c r="A116" s="28" t="s">
        <v>500</v>
      </c>
      <c r="B116" s="359" t="s">
        <v>214</v>
      </c>
      <c r="C116" s="354" t="s">
        <v>290</v>
      </c>
      <c r="D116" s="354" t="s">
        <v>354</v>
      </c>
      <c r="E116" s="354" t="s">
        <v>397</v>
      </c>
      <c r="F116" s="356">
        <f>F119</f>
        <v>1000</v>
      </c>
      <c r="G116" s="356">
        <f t="shared" ref="G116:H116" si="41">G119</f>
        <v>0</v>
      </c>
      <c r="H116" s="356">
        <f t="shared" si="41"/>
        <v>0</v>
      </c>
    </row>
    <row r="117" spans="1:8" ht="47.25">
      <c r="A117" s="370" t="s">
        <v>547</v>
      </c>
      <c r="B117" s="372" t="s">
        <v>214</v>
      </c>
      <c r="C117" s="351" t="s">
        <v>290</v>
      </c>
      <c r="D117" s="351" t="s">
        <v>591</v>
      </c>
      <c r="E117" s="351"/>
      <c r="F117" s="352">
        <f>F118</f>
        <v>1000</v>
      </c>
      <c r="G117" s="352">
        <f t="shared" ref="G117:H119" si="42">G118</f>
        <v>0</v>
      </c>
      <c r="H117" s="352">
        <f t="shared" si="42"/>
        <v>0</v>
      </c>
    </row>
    <row r="118" spans="1:8" ht="63">
      <c r="A118" s="258" t="s">
        <v>427</v>
      </c>
      <c r="B118" s="372" t="s">
        <v>214</v>
      </c>
      <c r="C118" s="351" t="s">
        <v>290</v>
      </c>
      <c r="D118" s="351" t="s">
        <v>590</v>
      </c>
      <c r="E118" s="351"/>
      <c r="F118" s="352">
        <f>F119</f>
        <v>1000</v>
      </c>
      <c r="G118" s="352">
        <f t="shared" si="42"/>
        <v>0</v>
      </c>
      <c r="H118" s="352">
        <f t="shared" si="42"/>
        <v>0</v>
      </c>
    </row>
    <row r="119" spans="1:8" ht="31.5">
      <c r="A119" s="189" t="s">
        <v>318</v>
      </c>
      <c r="B119" s="372" t="s">
        <v>214</v>
      </c>
      <c r="C119" s="351" t="s">
        <v>290</v>
      </c>
      <c r="D119" s="351" t="s">
        <v>590</v>
      </c>
      <c r="E119" s="351" t="s">
        <v>307</v>
      </c>
      <c r="F119" s="352">
        <f>F120</f>
        <v>1000</v>
      </c>
      <c r="G119" s="352">
        <f t="shared" si="42"/>
        <v>0</v>
      </c>
      <c r="H119" s="352">
        <f t="shared" si="42"/>
        <v>0</v>
      </c>
    </row>
    <row r="120" spans="1:8">
      <c r="A120" s="264" t="s">
        <v>537</v>
      </c>
      <c r="B120" s="372" t="s">
        <v>214</v>
      </c>
      <c r="C120" s="351" t="s">
        <v>290</v>
      </c>
      <c r="D120" s="351" t="s">
        <v>590</v>
      </c>
      <c r="E120" s="351" t="s">
        <v>468</v>
      </c>
      <c r="F120" s="352">
        <v>1000</v>
      </c>
      <c r="G120" s="352">
        <v>0</v>
      </c>
      <c r="H120" s="352">
        <v>0</v>
      </c>
    </row>
    <row r="121" spans="1:8" ht="31.5">
      <c r="A121" s="235" t="s">
        <v>102</v>
      </c>
      <c r="B121" s="359" t="s">
        <v>214</v>
      </c>
      <c r="C121" s="354" t="s">
        <v>103</v>
      </c>
      <c r="D121" s="351"/>
      <c r="E121" s="351"/>
      <c r="F121" s="356">
        <f>F122</f>
        <v>75514</v>
      </c>
      <c r="G121" s="356">
        <f t="shared" ref="G121:H121" si="43">G122</f>
        <v>0</v>
      </c>
      <c r="H121" s="356">
        <f t="shared" si="43"/>
        <v>0</v>
      </c>
    </row>
    <row r="122" spans="1:8">
      <c r="A122" s="235" t="s">
        <v>111</v>
      </c>
      <c r="B122" s="359" t="s">
        <v>214</v>
      </c>
      <c r="C122" s="354" t="s">
        <v>112</v>
      </c>
      <c r="D122" s="351"/>
      <c r="E122" s="351"/>
      <c r="F122" s="356">
        <f>F123</f>
        <v>75514</v>
      </c>
      <c r="G122" s="356">
        <f>G123</f>
        <v>0</v>
      </c>
      <c r="H122" s="356">
        <f>H123</f>
        <v>0</v>
      </c>
    </row>
    <row r="123" spans="1:8" ht="47.25">
      <c r="A123" s="350" t="s">
        <v>501</v>
      </c>
      <c r="B123" s="359" t="s">
        <v>214</v>
      </c>
      <c r="C123" s="354" t="s">
        <v>112</v>
      </c>
      <c r="D123" s="354" t="s">
        <v>357</v>
      </c>
      <c r="E123" s="354" t="s">
        <v>397</v>
      </c>
      <c r="F123" s="356">
        <f>F133+F159</f>
        <v>75514</v>
      </c>
      <c r="G123" s="356">
        <f>G133+G159</f>
        <v>0</v>
      </c>
      <c r="H123" s="356">
        <f t="shared" ref="H123" si="44">H133+H159</f>
        <v>0</v>
      </c>
    </row>
    <row r="124" spans="1:8" ht="31.5" hidden="1">
      <c r="A124" s="322" t="s">
        <v>358</v>
      </c>
      <c r="B124" s="359" t="s">
        <v>214</v>
      </c>
      <c r="C124" s="354" t="s">
        <v>362</v>
      </c>
      <c r="D124" s="354" t="s">
        <v>359</v>
      </c>
      <c r="E124" s="354"/>
      <c r="F124" s="356">
        <f>F127</f>
        <v>0</v>
      </c>
      <c r="G124" s="356">
        <f t="shared" ref="G124:H124" si="45">G127</f>
        <v>0</v>
      </c>
      <c r="H124" s="356">
        <f t="shared" si="45"/>
        <v>0</v>
      </c>
    </row>
    <row r="125" spans="1:8" ht="94.5" hidden="1">
      <c r="A125" s="269" t="s">
        <v>502</v>
      </c>
      <c r="B125" s="359" t="s">
        <v>214</v>
      </c>
      <c r="C125" s="351" t="s">
        <v>362</v>
      </c>
      <c r="D125" s="351" t="s">
        <v>503</v>
      </c>
      <c r="E125" s="351"/>
      <c r="F125" s="352">
        <f>F126</f>
        <v>0</v>
      </c>
      <c r="G125" s="352">
        <f t="shared" ref="G125:H127" si="46">G126</f>
        <v>0</v>
      </c>
      <c r="H125" s="352">
        <f t="shared" si="46"/>
        <v>0</v>
      </c>
    </row>
    <row r="126" spans="1:8" ht="63" hidden="1">
      <c r="A126" s="258" t="s">
        <v>325</v>
      </c>
      <c r="B126" s="359" t="s">
        <v>214</v>
      </c>
      <c r="C126" s="351" t="s">
        <v>362</v>
      </c>
      <c r="D126" s="351" t="s">
        <v>360</v>
      </c>
      <c r="E126" s="351"/>
      <c r="F126" s="352">
        <f>F127</f>
        <v>0</v>
      </c>
      <c r="G126" s="352">
        <f t="shared" si="46"/>
        <v>0</v>
      </c>
      <c r="H126" s="352">
        <f t="shared" si="46"/>
        <v>0</v>
      </c>
    </row>
    <row r="127" spans="1:8" ht="31.5" hidden="1">
      <c r="A127" s="189" t="s">
        <v>318</v>
      </c>
      <c r="B127" s="359" t="s">
        <v>214</v>
      </c>
      <c r="C127" s="351" t="s">
        <v>362</v>
      </c>
      <c r="D127" s="351" t="s">
        <v>360</v>
      </c>
      <c r="E127" s="351" t="s">
        <v>307</v>
      </c>
      <c r="F127" s="352">
        <f>F128</f>
        <v>0</v>
      </c>
      <c r="G127" s="352">
        <f t="shared" si="46"/>
        <v>0</v>
      </c>
      <c r="H127" s="352">
        <f t="shared" si="46"/>
        <v>0</v>
      </c>
    </row>
    <row r="128" spans="1:8" ht="47.25" hidden="1">
      <c r="A128" s="264" t="s">
        <v>504</v>
      </c>
      <c r="B128" s="359" t="s">
        <v>214</v>
      </c>
      <c r="C128" s="351" t="s">
        <v>362</v>
      </c>
      <c r="D128" s="351" t="s">
        <v>360</v>
      </c>
      <c r="E128" s="351" t="s">
        <v>505</v>
      </c>
      <c r="F128" s="352"/>
      <c r="G128" s="352"/>
      <c r="H128" s="352"/>
    </row>
    <row r="129" spans="1:8" ht="31.5" hidden="1">
      <c r="A129" s="322" t="s">
        <v>506</v>
      </c>
      <c r="B129" s="359" t="s">
        <v>214</v>
      </c>
      <c r="C129" s="354" t="s">
        <v>112</v>
      </c>
      <c r="D129" s="354" t="s">
        <v>507</v>
      </c>
      <c r="E129" s="354"/>
      <c r="F129" s="356" t="e">
        <f>F132</f>
        <v>#REF!</v>
      </c>
      <c r="G129" s="356" t="e">
        <f t="shared" ref="G129:H129" si="47">G132</f>
        <v>#REF!</v>
      </c>
      <c r="H129" s="356" t="e">
        <f t="shared" si="47"/>
        <v>#REF!</v>
      </c>
    </row>
    <row r="130" spans="1:8" ht="31.5" hidden="1">
      <c r="A130" s="269" t="s">
        <v>508</v>
      </c>
      <c r="B130" s="359" t="s">
        <v>214</v>
      </c>
      <c r="C130" s="351" t="s">
        <v>112</v>
      </c>
      <c r="D130" s="351" t="s">
        <v>509</v>
      </c>
      <c r="E130" s="351"/>
      <c r="F130" s="352" t="e">
        <f>F131</f>
        <v>#REF!</v>
      </c>
      <c r="G130" s="352" t="e">
        <f t="shared" ref="G130:H131" si="48">G131</f>
        <v>#REF!</v>
      </c>
      <c r="H130" s="352" t="e">
        <f t="shared" si="48"/>
        <v>#REF!</v>
      </c>
    </row>
    <row r="131" spans="1:8" ht="63" hidden="1">
      <c r="A131" s="258" t="s">
        <v>325</v>
      </c>
      <c r="B131" s="359" t="s">
        <v>214</v>
      </c>
      <c r="C131" s="351" t="s">
        <v>112</v>
      </c>
      <c r="D131" s="351" t="s">
        <v>510</v>
      </c>
      <c r="E131" s="351"/>
      <c r="F131" s="352" t="e">
        <f>F132</f>
        <v>#REF!</v>
      </c>
      <c r="G131" s="352" t="e">
        <f t="shared" si="48"/>
        <v>#REF!</v>
      </c>
      <c r="H131" s="352" t="e">
        <f t="shared" si="48"/>
        <v>#REF!</v>
      </c>
    </row>
    <row r="132" spans="1:8" ht="31.5" hidden="1">
      <c r="A132" s="189" t="s">
        <v>318</v>
      </c>
      <c r="B132" s="359" t="s">
        <v>214</v>
      </c>
      <c r="C132" s="351" t="s">
        <v>112</v>
      </c>
      <c r="D132" s="351" t="s">
        <v>510</v>
      </c>
      <c r="E132" s="351" t="s">
        <v>307</v>
      </c>
      <c r="F132" s="352" t="e">
        <f>#REF!</f>
        <v>#REF!</v>
      </c>
      <c r="G132" s="352" t="e">
        <f>#REF!</f>
        <v>#REF!</v>
      </c>
      <c r="H132" s="352" t="e">
        <f>#REF!</f>
        <v>#REF!</v>
      </c>
    </row>
    <row r="133" spans="1:8">
      <c r="A133" s="322" t="s">
        <v>548</v>
      </c>
      <c r="B133" s="359" t="s">
        <v>214</v>
      </c>
      <c r="C133" s="354" t="s">
        <v>112</v>
      </c>
      <c r="D133" s="354" t="s">
        <v>364</v>
      </c>
      <c r="E133" s="354"/>
      <c r="F133" s="356">
        <f>F143+F147+F151+F155</f>
        <v>66000</v>
      </c>
      <c r="G133" s="356">
        <f t="shared" ref="G133:H133" si="49">G143+G147+G151+G155</f>
        <v>0</v>
      </c>
      <c r="H133" s="356">
        <f t="shared" si="49"/>
        <v>0</v>
      </c>
    </row>
    <row r="134" spans="1:8" ht="31.5" hidden="1">
      <c r="A134" s="189" t="s">
        <v>511</v>
      </c>
      <c r="B134" s="359" t="s">
        <v>214</v>
      </c>
      <c r="C134" s="351" t="s">
        <v>112</v>
      </c>
      <c r="D134" s="351" t="s">
        <v>512</v>
      </c>
      <c r="E134" s="351"/>
      <c r="F134" s="352">
        <f>F135+F138+F140</f>
        <v>0</v>
      </c>
      <c r="G134" s="352">
        <f t="shared" ref="G134:H134" si="50">G135+G138+G140</f>
        <v>0</v>
      </c>
      <c r="H134" s="352">
        <f t="shared" si="50"/>
        <v>0</v>
      </c>
    </row>
    <row r="135" spans="1:8" ht="31.5" hidden="1">
      <c r="A135" s="189" t="s">
        <v>479</v>
      </c>
      <c r="B135" s="359" t="s">
        <v>214</v>
      </c>
      <c r="C135" s="351" t="s">
        <v>112</v>
      </c>
      <c r="D135" s="351" t="s">
        <v>513</v>
      </c>
      <c r="E135" s="351" t="s">
        <v>305</v>
      </c>
      <c r="F135" s="352">
        <f>F136+F137</f>
        <v>0</v>
      </c>
      <c r="G135" s="352">
        <f t="shared" ref="G135:H135" si="51">G136+G137</f>
        <v>0</v>
      </c>
      <c r="H135" s="352">
        <f t="shared" si="51"/>
        <v>0</v>
      </c>
    </row>
    <row r="136" spans="1:8" hidden="1">
      <c r="A136" s="264" t="s">
        <v>481</v>
      </c>
      <c r="B136" s="359" t="s">
        <v>214</v>
      </c>
      <c r="C136" s="351" t="s">
        <v>112</v>
      </c>
      <c r="D136" s="351" t="s">
        <v>514</v>
      </c>
      <c r="E136" s="351" t="s">
        <v>482</v>
      </c>
      <c r="F136" s="352"/>
      <c r="G136" s="352"/>
      <c r="H136" s="352"/>
    </row>
    <row r="137" spans="1:8" ht="63" hidden="1">
      <c r="A137" s="264" t="s">
        <v>483</v>
      </c>
      <c r="B137" s="359" t="s">
        <v>214</v>
      </c>
      <c r="C137" s="351" t="s">
        <v>112</v>
      </c>
      <c r="D137" s="351" t="s">
        <v>514</v>
      </c>
      <c r="E137" s="351" t="s">
        <v>484</v>
      </c>
      <c r="F137" s="352"/>
      <c r="G137" s="352"/>
      <c r="H137" s="352"/>
    </row>
    <row r="138" spans="1:8" ht="31.5" hidden="1">
      <c r="A138" s="189" t="s">
        <v>318</v>
      </c>
      <c r="B138" s="359" t="s">
        <v>214</v>
      </c>
      <c r="C138" s="351" t="s">
        <v>112</v>
      </c>
      <c r="D138" s="351" t="s">
        <v>515</v>
      </c>
      <c r="E138" s="351" t="s">
        <v>307</v>
      </c>
      <c r="F138" s="352">
        <f>F139</f>
        <v>0</v>
      </c>
      <c r="G138" s="352">
        <f t="shared" ref="G138:H138" si="52">G139</f>
        <v>0</v>
      </c>
      <c r="H138" s="352">
        <f t="shared" si="52"/>
        <v>0</v>
      </c>
    </row>
    <row r="139" spans="1:8" ht="31.5" hidden="1">
      <c r="A139" s="264" t="s">
        <v>467</v>
      </c>
      <c r="B139" s="359" t="s">
        <v>214</v>
      </c>
      <c r="C139" s="351" t="s">
        <v>112</v>
      </c>
      <c r="D139" s="351" t="s">
        <v>515</v>
      </c>
      <c r="E139" s="351" t="s">
        <v>468</v>
      </c>
      <c r="F139" s="352"/>
      <c r="G139" s="352"/>
      <c r="H139" s="352"/>
    </row>
    <row r="140" spans="1:8" hidden="1">
      <c r="A140" s="189" t="s">
        <v>319</v>
      </c>
      <c r="B140" s="359" t="s">
        <v>214</v>
      </c>
      <c r="C140" s="351" t="s">
        <v>112</v>
      </c>
      <c r="D140" s="351" t="s">
        <v>515</v>
      </c>
      <c r="E140" s="351" t="s">
        <v>469</v>
      </c>
      <c r="F140" s="352">
        <f>F141+F142</f>
        <v>0</v>
      </c>
      <c r="G140" s="352">
        <f t="shared" ref="G140:H140" si="53">G141+G142</f>
        <v>0</v>
      </c>
      <c r="H140" s="352">
        <f t="shared" si="53"/>
        <v>0</v>
      </c>
    </row>
    <row r="141" spans="1:8" ht="31.5" hidden="1">
      <c r="A141" s="264" t="s">
        <v>470</v>
      </c>
      <c r="B141" s="359" t="s">
        <v>214</v>
      </c>
      <c r="C141" s="351" t="s">
        <v>112</v>
      </c>
      <c r="D141" s="351" t="s">
        <v>515</v>
      </c>
      <c r="E141" s="351" t="s">
        <v>471</v>
      </c>
      <c r="F141" s="369"/>
      <c r="G141" s="369"/>
      <c r="H141" s="369"/>
    </row>
    <row r="142" spans="1:8" hidden="1">
      <c r="A142" s="264" t="s">
        <v>259</v>
      </c>
      <c r="B142" s="359" t="s">
        <v>214</v>
      </c>
      <c r="C142" s="351" t="s">
        <v>112</v>
      </c>
      <c r="D142" s="351" t="s">
        <v>515</v>
      </c>
      <c r="E142" s="351" t="s">
        <v>472</v>
      </c>
      <c r="F142" s="369"/>
      <c r="G142" s="369"/>
      <c r="H142" s="369"/>
    </row>
    <row r="143" spans="1:8" ht="31.5">
      <c r="A143" s="355" t="s">
        <v>549</v>
      </c>
      <c r="B143" s="359" t="s">
        <v>214</v>
      </c>
      <c r="C143" s="354" t="s">
        <v>112</v>
      </c>
      <c r="D143" s="351" t="s">
        <v>512</v>
      </c>
      <c r="E143" s="351"/>
      <c r="F143" s="352">
        <f>F144</f>
        <v>55000</v>
      </c>
      <c r="G143" s="352">
        <f t="shared" ref="G143:H145" si="54">G144</f>
        <v>0</v>
      </c>
      <c r="H143" s="352">
        <f t="shared" si="54"/>
        <v>0</v>
      </c>
    </row>
    <row r="144" spans="1:8" ht="63">
      <c r="A144" s="258" t="s">
        <v>427</v>
      </c>
      <c r="B144" s="359" t="s">
        <v>214</v>
      </c>
      <c r="C144" s="354" t="s">
        <v>112</v>
      </c>
      <c r="D144" s="351" t="s">
        <v>431</v>
      </c>
      <c r="E144" s="351"/>
      <c r="F144" s="352">
        <f>F145</f>
        <v>55000</v>
      </c>
      <c r="G144" s="352">
        <f t="shared" si="54"/>
        <v>0</v>
      </c>
      <c r="H144" s="352">
        <f t="shared" si="54"/>
        <v>0</v>
      </c>
    </row>
    <row r="145" spans="1:8" ht="31.5">
      <c r="A145" s="189" t="s">
        <v>318</v>
      </c>
      <c r="B145" s="359" t="s">
        <v>214</v>
      </c>
      <c r="C145" s="354" t="s">
        <v>112</v>
      </c>
      <c r="D145" s="351" t="s">
        <v>431</v>
      </c>
      <c r="E145" s="351" t="s">
        <v>307</v>
      </c>
      <c r="F145" s="352">
        <f>F146</f>
        <v>55000</v>
      </c>
      <c r="G145" s="352">
        <f t="shared" si="54"/>
        <v>0</v>
      </c>
      <c r="H145" s="352">
        <f t="shared" si="54"/>
        <v>0</v>
      </c>
    </row>
    <row r="146" spans="1:8">
      <c r="A146" s="264" t="s">
        <v>284</v>
      </c>
      <c r="B146" s="359" t="s">
        <v>214</v>
      </c>
      <c r="C146" s="354" t="s">
        <v>112</v>
      </c>
      <c r="D146" s="351" t="s">
        <v>431</v>
      </c>
      <c r="E146" s="351" t="s">
        <v>468</v>
      </c>
      <c r="F146" s="352">
        <v>55000</v>
      </c>
      <c r="G146" s="352">
        <v>0</v>
      </c>
      <c r="H146" s="352">
        <v>0</v>
      </c>
    </row>
    <row r="147" spans="1:8" ht="31.5">
      <c r="A147" s="308" t="s">
        <v>592</v>
      </c>
      <c r="B147" s="359" t="s">
        <v>214</v>
      </c>
      <c r="C147" s="354" t="s">
        <v>112</v>
      </c>
      <c r="D147" s="351" t="s">
        <v>550</v>
      </c>
      <c r="E147" s="351"/>
      <c r="F147" s="352">
        <f>F148</f>
        <v>9000</v>
      </c>
      <c r="G147" s="352">
        <f t="shared" ref="G147:H149" si="55">G148</f>
        <v>0</v>
      </c>
      <c r="H147" s="352">
        <f t="shared" si="55"/>
        <v>0</v>
      </c>
    </row>
    <row r="148" spans="1:8" ht="63">
      <c r="A148" s="258" t="s">
        <v>427</v>
      </c>
      <c r="B148" s="359" t="s">
        <v>214</v>
      </c>
      <c r="C148" s="354" t="s">
        <v>112</v>
      </c>
      <c r="D148" s="351" t="s">
        <v>435</v>
      </c>
      <c r="E148" s="351"/>
      <c r="F148" s="352">
        <f>F149</f>
        <v>9000</v>
      </c>
      <c r="G148" s="352">
        <f t="shared" si="55"/>
        <v>0</v>
      </c>
      <c r="H148" s="352">
        <f t="shared" si="55"/>
        <v>0</v>
      </c>
    </row>
    <row r="149" spans="1:8" ht="31.5">
      <c r="A149" s="189" t="s">
        <v>318</v>
      </c>
      <c r="B149" s="359" t="s">
        <v>214</v>
      </c>
      <c r="C149" s="354" t="s">
        <v>112</v>
      </c>
      <c r="D149" s="351" t="s">
        <v>435</v>
      </c>
      <c r="E149" s="351" t="s">
        <v>307</v>
      </c>
      <c r="F149" s="352">
        <f>F150</f>
        <v>9000</v>
      </c>
      <c r="G149" s="352">
        <f t="shared" si="55"/>
        <v>0</v>
      </c>
      <c r="H149" s="352">
        <f t="shared" si="55"/>
        <v>0</v>
      </c>
    </row>
    <row r="150" spans="1:8">
      <c r="A150" s="264" t="s">
        <v>284</v>
      </c>
      <c r="B150" s="359" t="s">
        <v>214</v>
      </c>
      <c r="C150" s="354" t="s">
        <v>112</v>
      </c>
      <c r="D150" s="351" t="s">
        <v>435</v>
      </c>
      <c r="E150" s="351" t="s">
        <v>468</v>
      </c>
      <c r="F150" s="352">
        <v>9000</v>
      </c>
      <c r="G150" s="352">
        <v>0</v>
      </c>
      <c r="H150" s="352">
        <v>0</v>
      </c>
    </row>
    <row r="151" spans="1:8" ht="31.5">
      <c r="A151" s="308" t="s">
        <v>551</v>
      </c>
      <c r="B151" s="359" t="s">
        <v>214</v>
      </c>
      <c r="C151" s="354" t="s">
        <v>112</v>
      </c>
      <c r="D151" s="351" t="s">
        <v>552</v>
      </c>
      <c r="E151" s="351"/>
      <c r="F151" s="352">
        <f>F152</f>
        <v>1000</v>
      </c>
      <c r="G151" s="352">
        <f t="shared" ref="G151:H153" si="56">G152</f>
        <v>0</v>
      </c>
      <c r="H151" s="352">
        <f t="shared" si="56"/>
        <v>0</v>
      </c>
    </row>
    <row r="152" spans="1:8" ht="63">
      <c r="A152" s="258" t="s">
        <v>427</v>
      </c>
      <c r="B152" s="359" t="s">
        <v>214</v>
      </c>
      <c r="C152" s="354" t="s">
        <v>112</v>
      </c>
      <c r="D152" s="351" t="s">
        <v>433</v>
      </c>
      <c r="E152" s="351"/>
      <c r="F152" s="352">
        <f>F153</f>
        <v>1000</v>
      </c>
      <c r="G152" s="352">
        <f t="shared" si="56"/>
        <v>0</v>
      </c>
      <c r="H152" s="352">
        <f t="shared" si="56"/>
        <v>0</v>
      </c>
    </row>
    <row r="153" spans="1:8" ht="31.5">
      <c r="A153" s="189" t="s">
        <v>318</v>
      </c>
      <c r="B153" s="359" t="s">
        <v>214</v>
      </c>
      <c r="C153" s="354" t="s">
        <v>112</v>
      </c>
      <c r="D153" s="351" t="s">
        <v>433</v>
      </c>
      <c r="E153" s="351" t="s">
        <v>307</v>
      </c>
      <c r="F153" s="352">
        <f>F154</f>
        <v>1000</v>
      </c>
      <c r="G153" s="352">
        <f t="shared" si="56"/>
        <v>0</v>
      </c>
      <c r="H153" s="352">
        <f t="shared" si="56"/>
        <v>0</v>
      </c>
    </row>
    <row r="154" spans="1:8">
      <c r="A154" s="264" t="s">
        <v>284</v>
      </c>
      <c r="B154" s="359" t="s">
        <v>214</v>
      </c>
      <c r="C154" s="354" t="s">
        <v>112</v>
      </c>
      <c r="D154" s="351" t="s">
        <v>433</v>
      </c>
      <c r="E154" s="351" t="s">
        <v>468</v>
      </c>
      <c r="F154" s="352">
        <v>1000</v>
      </c>
      <c r="G154" s="352">
        <v>0</v>
      </c>
      <c r="H154" s="352">
        <v>0</v>
      </c>
    </row>
    <row r="155" spans="1:8" ht="31.5">
      <c r="A155" s="308" t="s">
        <v>553</v>
      </c>
      <c r="B155" s="359" t="s">
        <v>214</v>
      </c>
      <c r="C155" s="354" t="s">
        <v>112</v>
      </c>
      <c r="D155" s="351" t="s">
        <v>554</v>
      </c>
      <c r="E155" s="351"/>
      <c r="F155" s="352">
        <f>F156</f>
        <v>1000</v>
      </c>
      <c r="G155" s="352">
        <f t="shared" ref="G155:H157" si="57">G156</f>
        <v>0</v>
      </c>
      <c r="H155" s="352">
        <f t="shared" si="57"/>
        <v>0</v>
      </c>
    </row>
    <row r="156" spans="1:8" ht="63">
      <c r="A156" s="258" t="s">
        <v>427</v>
      </c>
      <c r="B156" s="359" t="s">
        <v>214</v>
      </c>
      <c r="C156" s="354" t="s">
        <v>112</v>
      </c>
      <c r="D156" s="351" t="s">
        <v>434</v>
      </c>
      <c r="E156" s="351"/>
      <c r="F156" s="352">
        <f>F157</f>
        <v>1000</v>
      </c>
      <c r="G156" s="352">
        <f t="shared" si="57"/>
        <v>0</v>
      </c>
      <c r="H156" s="352">
        <f t="shared" si="57"/>
        <v>0</v>
      </c>
    </row>
    <row r="157" spans="1:8" ht="31.5">
      <c r="A157" s="189" t="s">
        <v>318</v>
      </c>
      <c r="B157" s="359" t="s">
        <v>214</v>
      </c>
      <c r="C157" s="354" t="s">
        <v>112</v>
      </c>
      <c r="D157" s="351" t="s">
        <v>434</v>
      </c>
      <c r="E157" s="351" t="s">
        <v>307</v>
      </c>
      <c r="F157" s="352">
        <f>F158</f>
        <v>1000</v>
      </c>
      <c r="G157" s="352">
        <f t="shared" si="57"/>
        <v>0</v>
      </c>
      <c r="H157" s="352">
        <f t="shared" si="57"/>
        <v>0</v>
      </c>
    </row>
    <row r="158" spans="1:8">
      <c r="A158" s="264" t="s">
        <v>284</v>
      </c>
      <c r="B158" s="359" t="s">
        <v>214</v>
      </c>
      <c r="C158" s="354" t="s">
        <v>112</v>
      </c>
      <c r="D158" s="351" t="s">
        <v>434</v>
      </c>
      <c r="E158" s="351" t="s">
        <v>468</v>
      </c>
      <c r="F158" s="352">
        <v>1000</v>
      </c>
      <c r="G158" s="352">
        <v>0</v>
      </c>
      <c r="H158" s="352">
        <v>0</v>
      </c>
    </row>
    <row r="159" spans="1:8" ht="47.25">
      <c r="A159" s="235" t="s">
        <v>555</v>
      </c>
      <c r="B159" s="359" t="s">
        <v>214</v>
      </c>
      <c r="C159" s="354" t="s">
        <v>112</v>
      </c>
      <c r="D159" s="354" t="s">
        <v>368</v>
      </c>
      <c r="E159" s="354"/>
      <c r="F159" s="356">
        <f>F160+F164</f>
        <v>9514</v>
      </c>
      <c r="G159" s="356">
        <f t="shared" ref="G159:H159" si="58">G160+G164</f>
        <v>0</v>
      </c>
      <c r="H159" s="356">
        <f t="shared" si="58"/>
        <v>0</v>
      </c>
    </row>
    <row r="160" spans="1:8" ht="31.5">
      <c r="A160" s="236" t="s">
        <v>617</v>
      </c>
      <c r="B160" s="372" t="s">
        <v>214</v>
      </c>
      <c r="C160" s="351" t="s">
        <v>112</v>
      </c>
      <c r="D160" s="351" t="s">
        <v>516</v>
      </c>
      <c r="E160" s="351"/>
      <c r="F160" s="352">
        <f>F161</f>
        <v>7198</v>
      </c>
      <c r="G160" s="352">
        <f t="shared" ref="G160:H162" si="59">G161</f>
        <v>0</v>
      </c>
      <c r="H160" s="352">
        <f t="shared" si="59"/>
        <v>0</v>
      </c>
    </row>
    <row r="161" spans="1:8" ht="63">
      <c r="A161" s="258" t="s">
        <v>427</v>
      </c>
      <c r="B161" s="372" t="s">
        <v>214</v>
      </c>
      <c r="C161" s="351" t="s">
        <v>112</v>
      </c>
      <c r="D161" s="351" t="s">
        <v>369</v>
      </c>
      <c r="E161" s="351"/>
      <c r="F161" s="352">
        <f>F162</f>
        <v>7198</v>
      </c>
      <c r="G161" s="352">
        <f t="shared" si="59"/>
        <v>0</v>
      </c>
      <c r="H161" s="352">
        <f t="shared" si="59"/>
        <v>0</v>
      </c>
    </row>
    <row r="162" spans="1:8" ht="31.5">
      <c r="A162" s="189" t="s">
        <v>318</v>
      </c>
      <c r="B162" s="372" t="s">
        <v>214</v>
      </c>
      <c r="C162" s="351" t="s">
        <v>112</v>
      </c>
      <c r="D162" s="351" t="s">
        <v>369</v>
      </c>
      <c r="E162" s="351" t="s">
        <v>307</v>
      </c>
      <c r="F162" s="352">
        <f>F163</f>
        <v>7198</v>
      </c>
      <c r="G162" s="352">
        <f t="shared" si="59"/>
        <v>0</v>
      </c>
      <c r="H162" s="352">
        <f t="shared" si="59"/>
        <v>0</v>
      </c>
    </row>
    <row r="163" spans="1:8">
      <c r="A163" s="264" t="s">
        <v>284</v>
      </c>
      <c r="B163" s="372" t="s">
        <v>214</v>
      </c>
      <c r="C163" s="351" t="s">
        <v>112</v>
      </c>
      <c r="D163" s="351" t="s">
        <v>369</v>
      </c>
      <c r="E163" s="351" t="s">
        <v>468</v>
      </c>
      <c r="F163" s="352">
        <v>7198</v>
      </c>
      <c r="G163" s="352">
        <v>0</v>
      </c>
      <c r="H163" s="352">
        <v>0</v>
      </c>
    </row>
    <row r="164" spans="1:8" ht="31.5">
      <c r="A164" s="236" t="s">
        <v>557</v>
      </c>
      <c r="B164" s="372" t="s">
        <v>214</v>
      </c>
      <c r="C164" s="351" t="s">
        <v>112</v>
      </c>
      <c r="D164" s="351" t="s">
        <v>556</v>
      </c>
      <c r="E164" s="351"/>
      <c r="F164" s="352">
        <f>F165</f>
        <v>2316</v>
      </c>
      <c r="G164" s="352">
        <f t="shared" ref="G164:H166" si="60">G165</f>
        <v>0</v>
      </c>
      <c r="H164" s="352">
        <f t="shared" si="60"/>
        <v>0</v>
      </c>
    </row>
    <row r="165" spans="1:8" ht="63">
      <c r="A165" s="258" t="s">
        <v>427</v>
      </c>
      <c r="B165" s="372" t="s">
        <v>214</v>
      </c>
      <c r="C165" s="351" t="s">
        <v>112</v>
      </c>
      <c r="D165" s="351" t="s">
        <v>436</v>
      </c>
      <c r="E165" s="351"/>
      <c r="F165" s="352">
        <f>F166</f>
        <v>2316</v>
      </c>
      <c r="G165" s="352">
        <f t="shared" si="60"/>
        <v>0</v>
      </c>
      <c r="H165" s="352">
        <f t="shared" si="60"/>
        <v>0</v>
      </c>
    </row>
    <row r="166" spans="1:8" ht="31.5">
      <c r="A166" s="189" t="s">
        <v>318</v>
      </c>
      <c r="B166" s="372" t="s">
        <v>214</v>
      </c>
      <c r="C166" s="351" t="s">
        <v>112</v>
      </c>
      <c r="D166" s="351" t="s">
        <v>436</v>
      </c>
      <c r="E166" s="351" t="s">
        <v>307</v>
      </c>
      <c r="F166" s="352">
        <f>F167</f>
        <v>2316</v>
      </c>
      <c r="G166" s="352">
        <f t="shared" si="60"/>
        <v>0</v>
      </c>
      <c r="H166" s="352">
        <f t="shared" si="60"/>
        <v>0</v>
      </c>
    </row>
    <row r="167" spans="1:8">
      <c r="A167" s="264" t="s">
        <v>284</v>
      </c>
      <c r="B167" s="372" t="s">
        <v>214</v>
      </c>
      <c r="C167" s="351" t="s">
        <v>112</v>
      </c>
      <c r="D167" s="351" t="s">
        <v>436</v>
      </c>
      <c r="E167" s="351" t="s">
        <v>468</v>
      </c>
      <c r="F167" s="352">
        <v>2316</v>
      </c>
      <c r="G167" s="352">
        <v>0</v>
      </c>
      <c r="H167" s="352">
        <v>0</v>
      </c>
    </row>
    <row r="168" spans="1:8">
      <c r="A168" s="238" t="s">
        <v>292</v>
      </c>
      <c r="B168" s="359" t="s">
        <v>214</v>
      </c>
      <c r="C168" s="354" t="s">
        <v>267</v>
      </c>
      <c r="D168" s="351"/>
      <c r="E168" s="351"/>
      <c r="F168" s="356">
        <f>F169+F182</f>
        <v>34000</v>
      </c>
      <c r="G168" s="356">
        <f t="shared" ref="G168:H168" si="61">G169+G182</f>
        <v>0</v>
      </c>
      <c r="H168" s="356">
        <f t="shared" si="61"/>
        <v>0</v>
      </c>
    </row>
    <row r="169" spans="1:8" ht="31.5">
      <c r="A169" s="238" t="s">
        <v>294</v>
      </c>
      <c r="B169" s="359" t="s">
        <v>214</v>
      </c>
      <c r="C169" s="354" t="s">
        <v>293</v>
      </c>
      <c r="D169" s="351"/>
      <c r="E169" s="351"/>
      <c r="F169" s="356">
        <f>F170+F176</f>
        <v>26000</v>
      </c>
      <c r="G169" s="356">
        <f t="shared" ref="G169:H169" si="62">G170+G176</f>
        <v>0</v>
      </c>
      <c r="H169" s="356">
        <f t="shared" si="62"/>
        <v>0</v>
      </c>
    </row>
    <row r="170" spans="1:8" ht="47.25">
      <c r="A170" s="238" t="s">
        <v>558</v>
      </c>
      <c r="B170" s="359" t="s">
        <v>214</v>
      </c>
      <c r="C170" s="354" t="s">
        <v>293</v>
      </c>
      <c r="D170" s="354" t="s">
        <v>311</v>
      </c>
      <c r="E170" s="351"/>
      <c r="F170" s="356">
        <f>F171</f>
        <v>13000</v>
      </c>
      <c r="G170" s="356">
        <f t="shared" ref="G170:H174" si="63">G171</f>
        <v>0</v>
      </c>
      <c r="H170" s="356">
        <f t="shared" si="63"/>
        <v>0</v>
      </c>
    </row>
    <row r="171" spans="1:8" ht="31.5">
      <c r="A171" s="238" t="s">
        <v>445</v>
      </c>
      <c r="B171" s="359" t="s">
        <v>214</v>
      </c>
      <c r="C171" s="354" t="s">
        <v>293</v>
      </c>
      <c r="D171" s="354" t="s">
        <v>446</v>
      </c>
      <c r="E171" s="351"/>
      <c r="F171" s="356">
        <f>F172</f>
        <v>13000</v>
      </c>
      <c r="G171" s="356">
        <f t="shared" si="63"/>
        <v>0</v>
      </c>
      <c r="H171" s="356">
        <f t="shared" si="63"/>
        <v>0</v>
      </c>
    </row>
    <row r="172" spans="1:8" ht="47.25">
      <c r="A172" s="308" t="s">
        <v>561</v>
      </c>
      <c r="B172" s="372" t="s">
        <v>214</v>
      </c>
      <c r="C172" s="351" t="s">
        <v>293</v>
      </c>
      <c r="D172" s="351" t="s">
        <v>559</v>
      </c>
      <c r="E172" s="351"/>
      <c r="F172" s="352">
        <f>F173</f>
        <v>13000</v>
      </c>
      <c r="G172" s="352">
        <f t="shared" si="63"/>
        <v>0</v>
      </c>
      <c r="H172" s="352">
        <f t="shared" si="63"/>
        <v>0</v>
      </c>
    </row>
    <row r="173" spans="1:8" ht="63">
      <c r="A173" s="258" t="s">
        <v>427</v>
      </c>
      <c r="B173" s="372" t="s">
        <v>214</v>
      </c>
      <c r="C173" s="351" t="s">
        <v>293</v>
      </c>
      <c r="D173" s="351" t="s">
        <v>447</v>
      </c>
      <c r="E173" s="351"/>
      <c r="F173" s="352">
        <f>F174</f>
        <v>13000</v>
      </c>
      <c r="G173" s="352">
        <f t="shared" si="63"/>
        <v>0</v>
      </c>
      <c r="H173" s="352">
        <f t="shared" si="63"/>
        <v>0</v>
      </c>
    </row>
    <row r="174" spans="1:8" ht="31.5">
      <c r="A174" s="189" t="s">
        <v>318</v>
      </c>
      <c r="B174" s="372" t="s">
        <v>214</v>
      </c>
      <c r="C174" s="351" t="s">
        <v>293</v>
      </c>
      <c r="D174" s="351" t="s">
        <v>447</v>
      </c>
      <c r="E174" s="351" t="s">
        <v>307</v>
      </c>
      <c r="F174" s="352">
        <f>F175</f>
        <v>13000</v>
      </c>
      <c r="G174" s="352">
        <f t="shared" si="63"/>
        <v>0</v>
      </c>
      <c r="H174" s="352">
        <f t="shared" si="63"/>
        <v>0</v>
      </c>
    </row>
    <row r="175" spans="1:8">
      <c r="A175" s="264" t="s">
        <v>284</v>
      </c>
      <c r="B175" s="372" t="s">
        <v>214</v>
      </c>
      <c r="C175" s="351" t="s">
        <v>293</v>
      </c>
      <c r="D175" s="351" t="s">
        <v>447</v>
      </c>
      <c r="E175" s="351" t="s">
        <v>468</v>
      </c>
      <c r="F175" s="352">
        <v>13000</v>
      </c>
      <c r="G175" s="352">
        <v>0</v>
      </c>
      <c r="H175" s="352">
        <v>0</v>
      </c>
    </row>
    <row r="176" spans="1:8" ht="31.5">
      <c r="A176" s="328" t="s">
        <v>560</v>
      </c>
      <c r="B176" s="359" t="s">
        <v>214</v>
      </c>
      <c r="C176" s="354" t="s">
        <v>293</v>
      </c>
      <c r="D176" s="354" t="s">
        <v>371</v>
      </c>
      <c r="E176" s="351"/>
      <c r="F176" s="356">
        <f>F177</f>
        <v>13000</v>
      </c>
      <c r="G176" s="356">
        <f t="shared" ref="G176:H180" si="64">G177</f>
        <v>0</v>
      </c>
      <c r="H176" s="356">
        <f t="shared" si="64"/>
        <v>0</v>
      </c>
    </row>
    <row r="177" spans="1:8" ht="31.5">
      <c r="A177" s="238" t="s">
        <v>452</v>
      </c>
      <c r="B177" s="359" t="s">
        <v>214</v>
      </c>
      <c r="C177" s="354" t="s">
        <v>293</v>
      </c>
      <c r="D177" s="354" t="s">
        <v>456</v>
      </c>
      <c r="E177" s="351"/>
      <c r="F177" s="356">
        <f>F178</f>
        <v>13000</v>
      </c>
      <c r="G177" s="356">
        <f t="shared" si="64"/>
        <v>0</v>
      </c>
      <c r="H177" s="356">
        <f t="shared" si="64"/>
        <v>0</v>
      </c>
    </row>
    <row r="178" spans="1:8" ht="47.25">
      <c r="A178" s="308" t="s">
        <v>561</v>
      </c>
      <c r="B178" s="372" t="s">
        <v>214</v>
      </c>
      <c r="C178" s="351" t="s">
        <v>293</v>
      </c>
      <c r="D178" s="351" t="s">
        <v>457</v>
      </c>
      <c r="E178" s="351"/>
      <c r="F178" s="352">
        <f>F179</f>
        <v>13000</v>
      </c>
      <c r="G178" s="352">
        <f t="shared" si="64"/>
        <v>0</v>
      </c>
      <c r="H178" s="352">
        <f t="shared" si="64"/>
        <v>0</v>
      </c>
    </row>
    <row r="179" spans="1:8" ht="63">
      <c r="A179" s="258" t="s">
        <v>427</v>
      </c>
      <c r="B179" s="372" t="s">
        <v>214</v>
      </c>
      <c r="C179" s="351" t="s">
        <v>293</v>
      </c>
      <c r="D179" s="351" t="s">
        <v>457</v>
      </c>
      <c r="E179" s="351"/>
      <c r="F179" s="352">
        <f>F180</f>
        <v>13000</v>
      </c>
      <c r="G179" s="352">
        <f t="shared" si="64"/>
        <v>0</v>
      </c>
      <c r="H179" s="352">
        <f t="shared" si="64"/>
        <v>0</v>
      </c>
    </row>
    <row r="180" spans="1:8" ht="31.5">
      <c r="A180" s="189" t="s">
        <v>318</v>
      </c>
      <c r="B180" s="372" t="s">
        <v>214</v>
      </c>
      <c r="C180" s="351" t="s">
        <v>293</v>
      </c>
      <c r="D180" s="351" t="s">
        <v>457</v>
      </c>
      <c r="E180" s="351" t="s">
        <v>307</v>
      </c>
      <c r="F180" s="352">
        <f>F181</f>
        <v>13000</v>
      </c>
      <c r="G180" s="352">
        <f t="shared" si="64"/>
        <v>0</v>
      </c>
      <c r="H180" s="352">
        <f t="shared" si="64"/>
        <v>0</v>
      </c>
    </row>
    <row r="181" spans="1:8">
      <c r="A181" s="264" t="s">
        <v>284</v>
      </c>
      <c r="B181" s="372" t="s">
        <v>214</v>
      </c>
      <c r="C181" s="351" t="s">
        <v>293</v>
      </c>
      <c r="D181" s="351" t="s">
        <v>457</v>
      </c>
      <c r="E181" s="351" t="s">
        <v>468</v>
      </c>
      <c r="F181" s="352">
        <v>13000</v>
      </c>
      <c r="G181" s="352">
        <v>0</v>
      </c>
      <c r="H181" s="352">
        <v>0</v>
      </c>
    </row>
    <row r="182" spans="1:8">
      <c r="A182" s="235" t="s">
        <v>261</v>
      </c>
      <c r="B182" s="359" t="s">
        <v>214</v>
      </c>
      <c r="C182" s="354" t="s">
        <v>266</v>
      </c>
      <c r="D182" s="351"/>
      <c r="E182" s="351"/>
      <c r="F182" s="356">
        <f>F183</f>
        <v>8000</v>
      </c>
      <c r="G182" s="356">
        <f t="shared" ref="G182:H182" si="65">G183</f>
        <v>0</v>
      </c>
      <c r="H182" s="356">
        <f t="shared" si="65"/>
        <v>0</v>
      </c>
    </row>
    <row r="183" spans="1:8" ht="31.5">
      <c r="A183" s="350" t="s">
        <v>518</v>
      </c>
      <c r="B183" s="359" t="s">
        <v>214</v>
      </c>
      <c r="C183" s="354" t="s">
        <v>266</v>
      </c>
      <c r="D183" s="354" t="s">
        <v>371</v>
      </c>
      <c r="E183" s="354"/>
      <c r="F183" s="367">
        <f>F184+F193</f>
        <v>8000</v>
      </c>
      <c r="G183" s="367">
        <f t="shared" ref="G183:H183" si="66">G184+G193</f>
        <v>0</v>
      </c>
      <c r="H183" s="367">
        <f t="shared" si="66"/>
        <v>0</v>
      </c>
    </row>
    <row r="184" spans="1:8">
      <c r="A184" s="322" t="s">
        <v>372</v>
      </c>
      <c r="B184" s="359" t="s">
        <v>214</v>
      </c>
      <c r="C184" s="354" t="s">
        <v>266</v>
      </c>
      <c r="D184" s="354" t="s">
        <v>373</v>
      </c>
      <c r="E184" s="354"/>
      <c r="F184" s="356">
        <f>F185+F189</f>
        <v>6000</v>
      </c>
      <c r="G184" s="356">
        <f t="shared" ref="G184:H184" si="67">G185+G189</f>
        <v>0</v>
      </c>
      <c r="H184" s="356">
        <f t="shared" si="67"/>
        <v>0</v>
      </c>
    </row>
    <row r="185" spans="1:8" ht="63">
      <c r="A185" s="269" t="s">
        <v>562</v>
      </c>
      <c r="B185" s="372" t="s">
        <v>214</v>
      </c>
      <c r="C185" s="351" t="s">
        <v>266</v>
      </c>
      <c r="D185" s="351" t="s">
        <v>519</v>
      </c>
      <c r="E185" s="351"/>
      <c r="F185" s="352">
        <f>F186</f>
        <v>5000</v>
      </c>
      <c r="G185" s="352">
        <f t="shared" ref="G185:H187" si="68">G186</f>
        <v>0</v>
      </c>
      <c r="H185" s="352">
        <f t="shared" si="68"/>
        <v>0</v>
      </c>
    </row>
    <row r="186" spans="1:8" ht="63">
      <c r="A186" s="258" t="s">
        <v>427</v>
      </c>
      <c r="B186" s="372" t="s">
        <v>214</v>
      </c>
      <c r="C186" s="351" t="s">
        <v>266</v>
      </c>
      <c r="D186" s="351" t="s">
        <v>374</v>
      </c>
      <c r="E186" s="351"/>
      <c r="F186" s="352">
        <f>F187</f>
        <v>5000</v>
      </c>
      <c r="G186" s="352">
        <f t="shared" si="68"/>
        <v>0</v>
      </c>
      <c r="H186" s="352">
        <f t="shared" si="68"/>
        <v>0</v>
      </c>
    </row>
    <row r="187" spans="1:8" ht="31.5">
      <c r="A187" s="189" t="s">
        <v>318</v>
      </c>
      <c r="B187" s="372" t="s">
        <v>214</v>
      </c>
      <c r="C187" s="351" t="s">
        <v>266</v>
      </c>
      <c r="D187" s="351" t="s">
        <v>374</v>
      </c>
      <c r="E187" s="351" t="s">
        <v>307</v>
      </c>
      <c r="F187" s="352">
        <f>F188</f>
        <v>5000</v>
      </c>
      <c r="G187" s="352">
        <f t="shared" si="68"/>
        <v>0</v>
      </c>
      <c r="H187" s="352">
        <f t="shared" si="68"/>
        <v>0</v>
      </c>
    </row>
    <row r="188" spans="1:8">
      <c r="A188" s="264" t="s">
        <v>284</v>
      </c>
      <c r="B188" s="372" t="s">
        <v>214</v>
      </c>
      <c r="C188" s="351" t="s">
        <v>266</v>
      </c>
      <c r="D188" s="351" t="s">
        <v>374</v>
      </c>
      <c r="E188" s="351" t="s">
        <v>468</v>
      </c>
      <c r="F188" s="352">
        <v>5000</v>
      </c>
      <c r="G188" s="352">
        <v>0</v>
      </c>
      <c r="H188" s="352">
        <v>0</v>
      </c>
    </row>
    <row r="189" spans="1:8" ht="47.25">
      <c r="A189" s="309" t="s">
        <v>563</v>
      </c>
      <c r="B189" s="372" t="s">
        <v>214</v>
      </c>
      <c r="C189" s="351" t="s">
        <v>266</v>
      </c>
      <c r="D189" s="351" t="s">
        <v>520</v>
      </c>
      <c r="E189" s="351"/>
      <c r="F189" s="352">
        <f>F190</f>
        <v>1000</v>
      </c>
      <c r="G189" s="352">
        <f t="shared" ref="G189:H191" si="69">G190</f>
        <v>0</v>
      </c>
      <c r="H189" s="352">
        <f t="shared" si="69"/>
        <v>0</v>
      </c>
    </row>
    <row r="190" spans="1:8" ht="63">
      <c r="A190" s="258" t="s">
        <v>427</v>
      </c>
      <c r="B190" s="372" t="s">
        <v>214</v>
      </c>
      <c r="C190" s="351" t="s">
        <v>266</v>
      </c>
      <c r="D190" s="351" t="s">
        <v>375</v>
      </c>
      <c r="E190" s="351"/>
      <c r="F190" s="352">
        <f>F191</f>
        <v>1000</v>
      </c>
      <c r="G190" s="352">
        <f t="shared" si="69"/>
        <v>0</v>
      </c>
      <c r="H190" s="352">
        <f t="shared" si="69"/>
        <v>0</v>
      </c>
    </row>
    <row r="191" spans="1:8" ht="31.5">
      <c r="A191" s="189" t="s">
        <v>318</v>
      </c>
      <c r="B191" s="372" t="s">
        <v>214</v>
      </c>
      <c r="C191" s="351" t="s">
        <v>266</v>
      </c>
      <c r="D191" s="351" t="s">
        <v>375</v>
      </c>
      <c r="E191" s="351" t="s">
        <v>307</v>
      </c>
      <c r="F191" s="352">
        <f>F192</f>
        <v>1000</v>
      </c>
      <c r="G191" s="352">
        <f t="shared" si="69"/>
        <v>0</v>
      </c>
      <c r="H191" s="352">
        <f t="shared" si="69"/>
        <v>0</v>
      </c>
    </row>
    <row r="192" spans="1:8">
      <c r="A192" s="264" t="s">
        <v>284</v>
      </c>
      <c r="B192" s="372" t="s">
        <v>214</v>
      </c>
      <c r="C192" s="351" t="s">
        <v>266</v>
      </c>
      <c r="D192" s="351" t="s">
        <v>375</v>
      </c>
      <c r="E192" s="351" t="s">
        <v>468</v>
      </c>
      <c r="F192" s="352">
        <v>1000</v>
      </c>
      <c r="G192" s="352">
        <v>0</v>
      </c>
      <c r="H192" s="352">
        <v>0</v>
      </c>
    </row>
    <row r="193" spans="1:8" ht="47.25">
      <c r="A193" s="235" t="s">
        <v>455</v>
      </c>
      <c r="B193" s="359" t="s">
        <v>214</v>
      </c>
      <c r="C193" s="354" t="s">
        <v>266</v>
      </c>
      <c r="D193" s="354" t="s">
        <v>453</v>
      </c>
      <c r="E193" s="354"/>
      <c r="F193" s="356">
        <f>F194</f>
        <v>2000</v>
      </c>
      <c r="G193" s="356">
        <f t="shared" ref="G193:H196" si="70">G194</f>
        <v>0</v>
      </c>
      <c r="H193" s="356">
        <f t="shared" si="70"/>
        <v>0</v>
      </c>
    </row>
    <row r="194" spans="1:8" ht="31.5">
      <c r="A194" s="309" t="s">
        <v>564</v>
      </c>
      <c r="B194" s="372" t="s">
        <v>214</v>
      </c>
      <c r="C194" s="351" t="s">
        <v>266</v>
      </c>
      <c r="D194" s="351" t="s">
        <v>565</v>
      </c>
      <c r="E194" s="351"/>
      <c r="F194" s="352">
        <f>F195</f>
        <v>2000</v>
      </c>
      <c r="G194" s="352">
        <f t="shared" si="70"/>
        <v>0</v>
      </c>
      <c r="H194" s="352">
        <f t="shared" si="70"/>
        <v>0</v>
      </c>
    </row>
    <row r="195" spans="1:8" ht="63">
      <c r="A195" s="258" t="s">
        <v>427</v>
      </c>
      <c r="B195" s="372" t="s">
        <v>214</v>
      </c>
      <c r="C195" s="351" t="s">
        <v>266</v>
      </c>
      <c r="D195" s="351" t="s">
        <v>454</v>
      </c>
      <c r="E195" s="351"/>
      <c r="F195" s="352">
        <f>F196</f>
        <v>2000</v>
      </c>
      <c r="G195" s="352">
        <f t="shared" si="70"/>
        <v>0</v>
      </c>
      <c r="H195" s="352">
        <f t="shared" si="70"/>
        <v>0</v>
      </c>
    </row>
    <row r="196" spans="1:8" ht="31.5">
      <c r="A196" s="189" t="s">
        <v>318</v>
      </c>
      <c r="B196" s="372" t="s">
        <v>214</v>
      </c>
      <c r="C196" s="351" t="s">
        <v>266</v>
      </c>
      <c r="D196" s="351" t="s">
        <v>454</v>
      </c>
      <c r="E196" s="351" t="s">
        <v>307</v>
      </c>
      <c r="F196" s="352">
        <f>F197</f>
        <v>2000</v>
      </c>
      <c r="G196" s="352">
        <f t="shared" si="70"/>
        <v>0</v>
      </c>
      <c r="H196" s="352">
        <f t="shared" si="70"/>
        <v>0</v>
      </c>
    </row>
    <row r="197" spans="1:8">
      <c r="A197" s="264" t="s">
        <v>284</v>
      </c>
      <c r="B197" s="372" t="s">
        <v>214</v>
      </c>
      <c r="C197" s="351" t="s">
        <v>266</v>
      </c>
      <c r="D197" s="351" t="s">
        <v>454</v>
      </c>
      <c r="E197" s="351" t="s">
        <v>468</v>
      </c>
      <c r="F197" s="352">
        <v>2000</v>
      </c>
      <c r="G197" s="352">
        <v>0</v>
      </c>
      <c r="H197" s="352">
        <v>0</v>
      </c>
    </row>
    <row r="198" spans="1:8">
      <c r="A198" s="235" t="s">
        <v>106</v>
      </c>
      <c r="B198" s="359" t="s">
        <v>214</v>
      </c>
      <c r="C198" s="354" t="s">
        <v>107</v>
      </c>
      <c r="D198" s="351"/>
      <c r="E198" s="351"/>
      <c r="F198" s="356">
        <f>F199</f>
        <v>636462.13</v>
      </c>
      <c r="G198" s="356">
        <f t="shared" ref="G198:H199" si="71">G199</f>
        <v>150000</v>
      </c>
      <c r="H198" s="356">
        <f t="shared" si="71"/>
        <v>200000</v>
      </c>
    </row>
    <row r="199" spans="1:8">
      <c r="A199" s="350" t="s">
        <v>108</v>
      </c>
      <c r="B199" s="359" t="s">
        <v>214</v>
      </c>
      <c r="C199" s="354" t="s">
        <v>109</v>
      </c>
      <c r="D199" s="351"/>
      <c r="E199" s="351"/>
      <c r="F199" s="356">
        <f>F200</f>
        <v>636462.13</v>
      </c>
      <c r="G199" s="356">
        <f t="shared" si="71"/>
        <v>150000</v>
      </c>
      <c r="H199" s="356">
        <f t="shared" si="71"/>
        <v>200000</v>
      </c>
    </row>
    <row r="200" spans="1:8" ht="31.5">
      <c r="A200" s="350" t="s">
        <v>518</v>
      </c>
      <c r="B200" s="359" t="s">
        <v>214</v>
      </c>
      <c r="C200" s="354" t="s">
        <v>109</v>
      </c>
      <c r="D200" s="354" t="s">
        <v>371</v>
      </c>
      <c r="E200" s="351"/>
      <c r="F200" s="356">
        <f>F201+F216</f>
        <v>636462.13</v>
      </c>
      <c r="G200" s="356">
        <f t="shared" ref="G200:H200" si="72">G201+G216</f>
        <v>150000</v>
      </c>
      <c r="H200" s="356">
        <f t="shared" si="72"/>
        <v>200000</v>
      </c>
    </row>
    <row r="201" spans="1:8" ht="31.5">
      <c r="A201" s="350" t="s">
        <v>376</v>
      </c>
      <c r="B201" s="359" t="s">
        <v>214</v>
      </c>
      <c r="C201" s="354" t="s">
        <v>109</v>
      </c>
      <c r="D201" s="354" t="s">
        <v>377</v>
      </c>
      <c r="E201" s="354"/>
      <c r="F201" s="356">
        <f>F202+F212</f>
        <v>405014.51</v>
      </c>
      <c r="G201" s="356">
        <f t="shared" ref="G201:H201" si="73">G202+G212</f>
        <v>100000</v>
      </c>
      <c r="H201" s="356">
        <f t="shared" si="73"/>
        <v>200000</v>
      </c>
    </row>
    <row r="202" spans="1:8" ht="31.5">
      <c r="A202" s="264" t="s">
        <v>521</v>
      </c>
      <c r="B202" s="372" t="s">
        <v>214</v>
      </c>
      <c r="C202" s="351" t="s">
        <v>109</v>
      </c>
      <c r="D202" s="351" t="s">
        <v>522</v>
      </c>
      <c r="E202" s="351"/>
      <c r="F202" s="352">
        <f>F203+F207+F209</f>
        <v>395014.51</v>
      </c>
      <c r="G202" s="352">
        <f t="shared" ref="G202:H202" si="74">G203+G207+G209</f>
        <v>100000</v>
      </c>
      <c r="H202" s="352">
        <f t="shared" si="74"/>
        <v>200000</v>
      </c>
    </row>
    <row r="203" spans="1:8" ht="31.5">
      <c r="A203" s="189" t="s">
        <v>479</v>
      </c>
      <c r="B203" s="372" t="s">
        <v>214</v>
      </c>
      <c r="C203" s="351" t="s">
        <v>109</v>
      </c>
      <c r="D203" s="351" t="s">
        <v>378</v>
      </c>
      <c r="E203" s="351" t="s">
        <v>523</v>
      </c>
      <c r="F203" s="352">
        <f>F204+F205+F206</f>
        <v>369014.51</v>
      </c>
      <c r="G203" s="352">
        <f t="shared" ref="G203" si="75">G204+G205+G206</f>
        <v>100000</v>
      </c>
      <c r="H203" s="352">
        <v>200000</v>
      </c>
    </row>
    <row r="204" spans="1:8">
      <c r="A204" s="264" t="s">
        <v>481</v>
      </c>
      <c r="B204" s="372" t="s">
        <v>214</v>
      </c>
      <c r="C204" s="351" t="s">
        <v>109</v>
      </c>
      <c r="D204" s="351" t="s">
        <v>378</v>
      </c>
      <c r="E204" s="351" t="s">
        <v>482</v>
      </c>
      <c r="F204" s="352">
        <v>280414.51</v>
      </c>
      <c r="G204" s="352">
        <v>100000</v>
      </c>
      <c r="H204" s="352">
        <v>200000</v>
      </c>
    </row>
    <row r="205" spans="1:8" ht="47.25">
      <c r="A205" s="264" t="s">
        <v>122</v>
      </c>
      <c r="B205" s="372" t="s">
        <v>214</v>
      </c>
      <c r="C205" s="368" t="s">
        <v>109</v>
      </c>
      <c r="D205" s="351" t="s">
        <v>379</v>
      </c>
      <c r="E205" s="368" t="s">
        <v>566</v>
      </c>
      <c r="F205" s="369">
        <v>4000</v>
      </c>
      <c r="G205" s="369">
        <v>0</v>
      </c>
      <c r="H205" s="369">
        <v>0</v>
      </c>
    </row>
    <row r="206" spans="1:8" ht="63">
      <c r="A206" s="264" t="s">
        <v>483</v>
      </c>
      <c r="B206" s="372" t="s">
        <v>214</v>
      </c>
      <c r="C206" s="351" t="s">
        <v>109</v>
      </c>
      <c r="D206" s="351" t="s">
        <v>378</v>
      </c>
      <c r="E206" s="351" t="s">
        <v>484</v>
      </c>
      <c r="F206" s="352">
        <v>84600</v>
      </c>
      <c r="G206" s="352">
        <v>0</v>
      </c>
      <c r="H206" s="352">
        <v>0</v>
      </c>
    </row>
    <row r="207" spans="1:8" ht="31.5">
      <c r="A207" s="189" t="s">
        <v>466</v>
      </c>
      <c r="B207" s="372" t="s">
        <v>214</v>
      </c>
      <c r="C207" s="351" t="s">
        <v>109</v>
      </c>
      <c r="D207" s="351" t="s">
        <v>379</v>
      </c>
      <c r="E207" s="351" t="s">
        <v>307</v>
      </c>
      <c r="F207" s="352">
        <f>F208</f>
        <v>25000</v>
      </c>
      <c r="G207" s="352">
        <f t="shared" ref="G207:H207" si="76">G208</f>
        <v>0</v>
      </c>
      <c r="H207" s="352">
        <f t="shared" si="76"/>
        <v>0</v>
      </c>
    </row>
    <row r="208" spans="1:8">
      <c r="A208" s="264" t="s">
        <v>284</v>
      </c>
      <c r="B208" s="372" t="s">
        <v>214</v>
      </c>
      <c r="C208" s="351" t="s">
        <v>109</v>
      </c>
      <c r="D208" s="351" t="s">
        <v>379</v>
      </c>
      <c r="E208" s="351" t="s">
        <v>468</v>
      </c>
      <c r="F208" s="352">
        <v>25000</v>
      </c>
      <c r="G208" s="352">
        <v>0</v>
      </c>
      <c r="H208" s="352">
        <v>0</v>
      </c>
    </row>
    <row r="209" spans="1:8">
      <c r="A209" s="189" t="s">
        <v>415</v>
      </c>
      <c r="B209" s="372" t="s">
        <v>214</v>
      </c>
      <c r="C209" s="351" t="s">
        <v>109</v>
      </c>
      <c r="D209" s="351" t="s">
        <v>379</v>
      </c>
      <c r="E209" s="351" t="s">
        <v>320</v>
      </c>
      <c r="F209" s="352">
        <f>F210+F211</f>
        <v>1000</v>
      </c>
      <c r="G209" s="352">
        <f t="shared" ref="G209:H209" si="77">G210+G211</f>
        <v>0</v>
      </c>
      <c r="H209" s="352">
        <f t="shared" si="77"/>
        <v>0</v>
      </c>
    </row>
    <row r="210" spans="1:8" ht="31.5">
      <c r="A210" s="264" t="s">
        <v>470</v>
      </c>
      <c r="B210" s="372" t="s">
        <v>214</v>
      </c>
      <c r="C210" s="351" t="s">
        <v>109</v>
      </c>
      <c r="D210" s="351" t="s">
        <v>379</v>
      </c>
      <c r="E210" s="351" t="s">
        <v>471</v>
      </c>
      <c r="F210" s="352"/>
      <c r="G210" s="352">
        <v>0</v>
      </c>
      <c r="H210" s="352">
        <v>0</v>
      </c>
    </row>
    <row r="211" spans="1:8">
      <c r="A211" s="264" t="s">
        <v>259</v>
      </c>
      <c r="B211" s="372" t="s">
        <v>214</v>
      </c>
      <c r="C211" s="351" t="s">
        <v>109</v>
      </c>
      <c r="D211" s="351" t="s">
        <v>451</v>
      </c>
      <c r="E211" s="351" t="s">
        <v>472</v>
      </c>
      <c r="F211" s="352">
        <v>1000</v>
      </c>
      <c r="G211" s="352">
        <v>0</v>
      </c>
      <c r="H211" s="352">
        <v>0</v>
      </c>
    </row>
    <row r="212" spans="1:8" ht="31.5">
      <c r="A212" s="269" t="s">
        <v>524</v>
      </c>
      <c r="B212" s="372" t="s">
        <v>214</v>
      </c>
      <c r="C212" s="351" t="s">
        <v>109</v>
      </c>
      <c r="D212" s="351" t="s">
        <v>525</v>
      </c>
      <c r="E212" s="351"/>
      <c r="F212" s="352">
        <f>F213</f>
        <v>10000</v>
      </c>
      <c r="G212" s="352">
        <f t="shared" ref="G212:H214" si="78">G213</f>
        <v>0</v>
      </c>
      <c r="H212" s="352">
        <f t="shared" si="78"/>
        <v>0</v>
      </c>
    </row>
    <row r="213" spans="1:8" ht="63">
      <c r="A213" s="258" t="s">
        <v>567</v>
      </c>
      <c r="B213" s="372" t="s">
        <v>214</v>
      </c>
      <c r="C213" s="351" t="s">
        <v>109</v>
      </c>
      <c r="D213" s="351" t="s">
        <v>380</v>
      </c>
      <c r="E213" s="351"/>
      <c r="F213" s="352">
        <f>F214</f>
        <v>10000</v>
      </c>
      <c r="G213" s="352">
        <f t="shared" si="78"/>
        <v>0</v>
      </c>
      <c r="H213" s="352">
        <f t="shared" si="78"/>
        <v>0</v>
      </c>
    </row>
    <row r="214" spans="1:8" ht="31.5">
      <c r="A214" s="189" t="s">
        <v>318</v>
      </c>
      <c r="B214" s="372" t="s">
        <v>214</v>
      </c>
      <c r="C214" s="351" t="s">
        <v>109</v>
      </c>
      <c r="D214" s="351" t="s">
        <v>380</v>
      </c>
      <c r="E214" s="351" t="s">
        <v>307</v>
      </c>
      <c r="F214" s="352">
        <f>F215</f>
        <v>10000</v>
      </c>
      <c r="G214" s="352">
        <f t="shared" si="78"/>
        <v>0</v>
      </c>
      <c r="H214" s="352">
        <f t="shared" si="78"/>
        <v>0</v>
      </c>
    </row>
    <row r="215" spans="1:8">
      <c r="A215" s="264" t="s">
        <v>284</v>
      </c>
      <c r="B215" s="372" t="s">
        <v>214</v>
      </c>
      <c r="C215" s="351" t="s">
        <v>109</v>
      </c>
      <c r="D215" s="351" t="s">
        <v>380</v>
      </c>
      <c r="E215" s="351" t="s">
        <v>468</v>
      </c>
      <c r="F215" s="352">
        <v>10000</v>
      </c>
      <c r="G215" s="352">
        <v>0</v>
      </c>
      <c r="H215" s="352">
        <v>0</v>
      </c>
    </row>
    <row r="216" spans="1:8" ht="31.5">
      <c r="A216" s="350" t="s">
        <v>381</v>
      </c>
      <c r="B216" s="359" t="s">
        <v>214</v>
      </c>
      <c r="C216" s="354" t="s">
        <v>109</v>
      </c>
      <c r="D216" s="354" t="s">
        <v>382</v>
      </c>
      <c r="E216" s="354"/>
      <c r="F216" s="356">
        <f>F217</f>
        <v>231447.62</v>
      </c>
      <c r="G216" s="356">
        <f t="shared" ref="G216:H216" si="79">G217</f>
        <v>50000</v>
      </c>
      <c r="H216" s="356">
        <f t="shared" si="79"/>
        <v>0</v>
      </c>
    </row>
    <row r="217" spans="1:8" ht="31.5">
      <c r="A217" s="350" t="s">
        <v>526</v>
      </c>
      <c r="B217" s="359" t="s">
        <v>214</v>
      </c>
      <c r="C217" s="354" t="s">
        <v>109</v>
      </c>
      <c r="D217" s="354" t="s">
        <v>527</v>
      </c>
      <c r="E217" s="354"/>
      <c r="F217" s="356">
        <f>F218+F221</f>
        <v>231447.62</v>
      </c>
      <c r="G217" s="356">
        <f t="shared" ref="G217:H217" si="80">G218+G221</f>
        <v>50000</v>
      </c>
      <c r="H217" s="356">
        <f t="shared" si="80"/>
        <v>0</v>
      </c>
    </row>
    <row r="218" spans="1:8" ht="31.5">
      <c r="A218" s="189" t="s">
        <v>479</v>
      </c>
      <c r="B218" s="372" t="s">
        <v>214</v>
      </c>
      <c r="C218" s="351" t="s">
        <v>109</v>
      </c>
      <c r="D218" s="351" t="s">
        <v>383</v>
      </c>
      <c r="E218" s="351" t="s">
        <v>523</v>
      </c>
      <c r="F218" s="352">
        <f>F219+F220</f>
        <v>229447.62</v>
      </c>
      <c r="G218" s="352">
        <v>50000</v>
      </c>
      <c r="H218" s="352">
        <f t="shared" ref="H218" si="81">H219+H220</f>
        <v>0</v>
      </c>
    </row>
    <row r="219" spans="1:8">
      <c r="A219" s="264" t="s">
        <v>481</v>
      </c>
      <c r="B219" s="372" t="s">
        <v>214</v>
      </c>
      <c r="C219" s="351" t="s">
        <v>109</v>
      </c>
      <c r="D219" s="351" t="s">
        <v>383</v>
      </c>
      <c r="E219" s="351" t="s">
        <v>482</v>
      </c>
      <c r="F219" s="352">
        <v>176247.62</v>
      </c>
      <c r="G219" s="352">
        <v>50000</v>
      </c>
      <c r="H219" s="352">
        <v>0</v>
      </c>
    </row>
    <row r="220" spans="1:8" ht="63">
      <c r="A220" s="264" t="s">
        <v>483</v>
      </c>
      <c r="B220" s="372" t="s">
        <v>214</v>
      </c>
      <c r="C220" s="351" t="s">
        <v>109</v>
      </c>
      <c r="D220" s="351" t="s">
        <v>383</v>
      </c>
      <c r="E220" s="351" t="s">
        <v>484</v>
      </c>
      <c r="F220" s="352">
        <v>53200</v>
      </c>
      <c r="G220" s="352">
        <v>0</v>
      </c>
      <c r="H220" s="352">
        <v>0</v>
      </c>
    </row>
    <row r="221" spans="1:8" ht="31.5">
      <c r="A221" s="189" t="s">
        <v>466</v>
      </c>
      <c r="B221" s="372" t="s">
        <v>214</v>
      </c>
      <c r="C221" s="351" t="s">
        <v>109</v>
      </c>
      <c r="D221" s="351" t="s">
        <v>384</v>
      </c>
      <c r="E221" s="351" t="s">
        <v>307</v>
      </c>
      <c r="F221" s="352">
        <f>F222</f>
        <v>2000</v>
      </c>
      <c r="G221" s="352">
        <f t="shared" ref="G221:H221" si="82">G222</f>
        <v>0</v>
      </c>
      <c r="H221" s="352">
        <f t="shared" si="82"/>
        <v>0</v>
      </c>
    </row>
    <row r="222" spans="1:8">
      <c r="A222" s="264" t="s">
        <v>284</v>
      </c>
      <c r="B222" s="372" t="s">
        <v>214</v>
      </c>
      <c r="C222" s="351" t="s">
        <v>109</v>
      </c>
      <c r="D222" s="351" t="s">
        <v>384</v>
      </c>
      <c r="E222" s="351" t="s">
        <v>468</v>
      </c>
      <c r="F222" s="352">
        <v>2000</v>
      </c>
      <c r="G222" s="352">
        <v>0</v>
      </c>
      <c r="H222" s="352">
        <v>0</v>
      </c>
    </row>
    <row r="223" spans="1:8" ht="63" hidden="1">
      <c r="A223" s="350" t="s">
        <v>528</v>
      </c>
      <c r="B223" s="372" t="s">
        <v>214</v>
      </c>
      <c r="C223" s="354" t="s">
        <v>389</v>
      </c>
      <c r="D223" s="354" t="s">
        <v>386</v>
      </c>
      <c r="E223" s="354"/>
      <c r="F223" s="356" t="e">
        <f>F225+F228</f>
        <v>#REF!</v>
      </c>
      <c r="G223" s="356" t="e">
        <f t="shared" ref="G223:H223" si="83">G225+G228</f>
        <v>#REF!</v>
      </c>
      <c r="H223" s="356" t="e">
        <f t="shared" si="83"/>
        <v>#REF!</v>
      </c>
    </row>
    <row r="224" spans="1:8" ht="31.5" hidden="1">
      <c r="A224" s="264" t="s">
        <v>529</v>
      </c>
      <c r="B224" s="372" t="s">
        <v>214</v>
      </c>
      <c r="C224" s="351" t="s">
        <v>389</v>
      </c>
      <c r="D224" s="351" t="s">
        <v>530</v>
      </c>
      <c r="E224" s="351"/>
      <c r="F224" s="352"/>
      <c r="G224" s="352"/>
      <c r="H224" s="352"/>
    </row>
    <row r="225" spans="1:8" ht="31.5" hidden="1">
      <c r="A225" s="189" t="s">
        <v>479</v>
      </c>
      <c r="B225" s="372" t="s">
        <v>214</v>
      </c>
      <c r="C225" s="351" t="s">
        <v>389</v>
      </c>
      <c r="D225" s="351" t="s">
        <v>387</v>
      </c>
      <c r="E225" s="351" t="s">
        <v>523</v>
      </c>
      <c r="F225" s="352">
        <f>F226+F227</f>
        <v>0</v>
      </c>
      <c r="G225" s="352">
        <f t="shared" ref="G225:H225" si="84">G226+G227</f>
        <v>0</v>
      </c>
      <c r="H225" s="352">
        <f t="shared" si="84"/>
        <v>0</v>
      </c>
    </row>
    <row r="226" spans="1:8" hidden="1">
      <c r="A226" s="264" t="s">
        <v>481</v>
      </c>
      <c r="B226" s="372" t="s">
        <v>214</v>
      </c>
      <c r="C226" s="351" t="s">
        <v>389</v>
      </c>
      <c r="D226" s="351" t="s">
        <v>387</v>
      </c>
      <c r="E226" s="351" t="s">
        <v>482</v>
      </c>
      <c r="F226" s="352"/>
      <c r="G226" s="352"/>
      <c r="H226" s="352"/>
    </row>
    <row r="227" spans="1:8" ht="63" hidden="1">
      <c r="A227" s="264" t="s">
        <v>483</v>
      </c>
      <c r="B227" s="372" t="s">
        <v>214</v>
      </c>
      <c r="C227" s="351" t="s">
        <v>389</v>
      </c>
      <c r="D227" s="351" t="s">
        <v>387</v>
      </c>
      <c r="E227" s="351" t="s">
        <v>484</v>
      </c>
      <c r="F227" s="352"/>
      <c r="G227" s="352"/>
      <c r="H227" s="352"/>
    </row>
    <row r="228" spans="1:8" ht="31.5" hidden="1">
      <c r="A228" s="189" t="s">
        <v>466</v>
      </c>
      <c r="B228" s="372" t="s">
        <v>214</v>
      </c>
      <c r="C228" s="351" t="s">
        <v>389</v>
      </c>
      <c r="D228" s="351" t="s">
        <v>390</v>
      </c>
      <c r="E228" s="351" t="s">
        <v>307</v>
      </c>
      <c r="F228" s="352" t="e">
        <f>#REF!</f>
        <v>#REF!</v>
      </c>
      <c r="G228" s="352" t="e">
        <f>#REF!</f>
        <v>#REF!</v>
      </c>
      <c r="H228" s="352" t="e">
        <f>#REF!</f>
        <v>#REF!</v>
      </c>
    </row>
    <row r="229" spans="1:8">
      <c r="A229" s="235" t="s">
        <v>295</v>
      </c>
      <c r="B229" s="359" t="s">
        <v>214</v>
      </c>
      <c r="C229" s="354" t="s">
        <v>571</v>
      </c>
      <c r="D229" s="354"/>
      <c r="E229" s="354"/>
      <c r="F229" s="356">
        <f t="shared" ref="F229:H234" si="85">F230</f>
        <v>139200</v>
      </c>
      <c r="G229" s="356">
        <f t="shared" si="85"/>
        <v>100000</v>
      </c>
      <c r="H229" s="356">
        <f t="shared" si="85"/>
        <v>100000</v>
      </c>
    </row>
    <row r="230" spans="1:8">
      <c r="A230" s="322" t="s">
        <v>204</v>
      </c>
      <c r="B230" s="359" t="s">
        <v>214</v>
      </c>
      <c r="C230" s="354" t="s">
        <v>207</v>
      </c>
      <c r="D230" s="354"/>
      <c r="E230" s="354"/>
      <c r="F230" s="356">
        <f t="shared" si="85"/>
        <v>139200</v>
      </c>
      <c r="G230" s="356">
        <f t="shared" si="85"/>
        <v>100000</v>
      </c>
      <c r="H230" s="356">
        <f t="shared" si="85"/>
        <v>100000</v>
      </c>
    </row>
    <row r="231" spans="1:8" ht="31.5">
      <c r="A231" s="254" t="s">
        <v>570</v>
      </c>
      <c r="B231" s="359" t="s">
        <v>214</v>
      </c>
      <c r="C231" s="354" t="s">
        <v>207</v>
      </c>
      <c r="D231" s="354" t="s">
        <v>311</v>
      </c>
      <c r="E231" s="354"/>
      <c r="F231" s="356">
        <f t="shared" si="85"/>
        <v>139200</v>
      </c>
      <c r="G231" s="356">
        <f t="shared" si="85"/>
        <v>100000</v>
      </c>
      <c r="H231" s="356">
        <f t="shared" si="85"/>
        <v>100000</v>
      </c>
    </row>
    <row r="232" spans="1:8">
      <c r="A232" s="307" t="s">
        <v>440</v>
      </c>
      <c r="B232" s="359" t="s">
        <v>214</v>
      </c>
      <c r="C232" s="354" t="s">
        <v>207</v>
      </c>
      <c r="D232" s="354" t="s">
        <v>442</v>
      </c>
      <c r="E232" s="354"/>
      <c r="F232" s="356">
        <f t="shared" si="85"/>
        <v>139200</v>
      </c>
      <c r="G232" s="356">
        <f t="shared" si="85"/>
        <v>100000</v>
      </c>
      <c r="H232" s="356">
        <f t="shared" si="85"/>
        <v>100000</v>
      </c>
    </row>
    <row r="233" spans="1:8" ht="31.5">
      <c r="A233" s="371" t="s">
        <v>569</v>
      </c>
      <c r="B233" s="372" t="s">
        <v>214</v>
      </c>
      <c r="C233" s="351" t="s">
        <v>207</v>
      </c>
      <c r="D233" s="351" t="s">
        <v>572</v>
      </c>
      <c r="E233" s="351"/>
      <c r="F233" s="352">
        <f t="shared" si="85"/>
        <v>139200</v>
      </c>
      <c r="G233" s="352">
        <f t="shared" si="85"/>
        <v>100000</v>
      </c>
      <c r="H233" s="352">
        <f t="shared" si="85"/>
        <v>100000</v>
      </c>
    </row>
    <row r="234" spans="1:8" ht="47.25">
      <c r="A234" s="236" t="s">
        <v>441</v>
      </c>
      <c r="B234" s="372" t="s">
        <v>214</v>
      </c>
      <c r="C234" s="351" t="s">
        <v>207</v>
      </c>
      <c r="D234" s="351" t="s">
        <v>443</v>
      </c>
      <c r="E234" s="351" t="s">
        <v>331</v>
      </c>
      <c r="F234" s="352">
        <f t="shared" si="85"/>
        <v>139200</v>
      </c>
      <c r="G234" s="352">
        <v>100000</v>
      </c>
      <c r="H234" s="352">
        <f t="shared" si="85"/>
        <v>100000</v>
      </c>
    </row>
    <row r="235" spans="1:8" ht="47.25">
      <c r="A235" s="236" t="s">
        <v>573</v>
      </c>
      <c r="B235" s="372" t="s">
        <v>214</v>
      </c>
      <c r="C235" s="351" t="s">
        <v>207</v>
      </c>
      <c r="D235" s="351" t="s">
        <v>443</v>
      </c>
      <c r="E235" s="351" t="s">
        <v>740</v>
      </c>
      <c r="F235" s="352">
        <v>139200</v>
      </c>
      <c r="G235" s="352">
        <v>100000</v>
      </c>
      <c r="H235" s="352">
        <v>100000</v>
      </c>
    </row>
    <row r="236" spans="1:8">
      <c r="A236" s="350" t="s">
        <v>568</v>
      </c>
      <c r="B236" s="320"/>
      <c r="C236" s="354"/>
      <c r="D236" s="354"/>
      <c r="E236" s="354"/>
      <c r="F236" s="356" t="e">
        <f>F198+F168+F121+F79+F52+F44+F11+F229</f>
        <v>#REF!</v>
      </c>
      <c r="G236" s="356">
        <f>G198+G168+G121+G79+G52+G44+G11+G229</f>
        <v>4419447.26</v>
      </c>
      <c r="H236" s="356">
        <f>H198+H168+H121+H79+H52+H44+H11+H229</f>
        <v>4366602</v>
      </c>
    </row>
    <row r="237" spans="1:8">
      <c r="A237" s="349"/>
      <c r="B237" s="349"/>
      <c r="C237" s="349"/>
      <c r="G237" s="19"/>
      <c r="H237" s="15"/>
    </row>
    <row r="238" spans="1:8">
      <c r="A238" s="349"/>
      <c r="B238" s="349"/>
      <c r="C238" s="349"/>
      <c r="G238" s="19"/>
      <c r="H238" s="15"/>
    </row>
    <row r="239" spans="1:8">
      <c r="A239" s="349"/>
      <c r="B239" s="349"/>
      <c r="C239" s="349"/>
      <c r="G239" s="19"/>
      <c r="H239" s="15"/>
    </row>
    <row r="240" spans="1:8" ht="18.75">
      <c r="A240" s="233" t="s">
        <v>196</v>
      </c>
      <c r="B240" s="349"/>
      <c r="C240" s="349"/>
      <c r="F240" s="373" t="s">
        <v>197</v>
      </c>
      <c r="G240" s="19"/>
      <c r="H240" s="15"/>
    </row>
    <row r="241" spans="1:8">
      <c r="A241" s="349"/>
      <c r="B241" s="349"/>
      <c r="C241" s="349"/>
      <c r="G241" s="19"/>
      <c r="H241" s="15"/>
    </row>
    <row r="242" spans="1:8">
      <c r="A242" s="349"/>
      <c r="B242" s="349"/>
      <c r="C242" s="349"/>
      <c r="G242" s="19"/>
      <c r="H242" s="15"/>
    </row>
  </sheetData>
  <mergeCells count="12">
    <mergeCell ref="A2:H2"/>
    <mergeCell ref="A3:H3"/>
    <mergeCell ref="A4:H4"/>
    <mergeCell ref="A6:H6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="60" zoomScaleNormal="60" workbookViewId="0">
      <selection activeCell="H6" sqref="H6"/>
    </sheetView>
  </sheetViews>
  <sheetFormatPr defaultRowHeight="18.75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6">
      <c r="C1" s="51" t="s">
        <v>627</v>
      </c>
      <c r="D1" s="209"/>
    </row>
    <row r="2" spans="1:6">
      <c r="C2" s="51" t="s">
        <v>285</v>
      </c>
      <c r="D2" s="469" t="s">
        <v>739</v>
      </c>
      <c r="E2" s="470"/>
    </row>
    <row r="3" spans="1:6">
      <c r="A3" s="471" t="s">
        <v>604</v>
      </c>
      <c r="B3" s="471"/>
      <c r="C3" s="471"/>
      <c r="D3" s="471"/>
      <c r="E3" s="471"/>
    </row>
    <row r="4" spans="1:6">
      <c r="C4" s="51"/>
      <c r="D4" s="204" t="s">
        <v>697</v>
      </c>
    </row>
    <row r="6" spans="1:6" ht="47.25" customHeight="1">
      <c r="A6" s="467" t="s">
        <v>709</v>
      </c>
      <c r="B6" s="467"/>
      <c r="C6" s="467"/>
      <c r="D6" s="467"/>
      <c r="E6" s="467"/>
    </row>
    <row r="7" spans="1:6" ht="15.75" customHeight="1">
      <c r="A7" s="467"/>
      <c r="B7" s="467"/>
      <c r="C7" s="467"/>
      <c r="D7" s="467"/>
      <c r="E7" s="467"/>
    </row>
    <row r="8" spans="1:6" ht="15.75" customHeight="1">
      <c r="A8" s="468"/>
      <c r="B8" s="468"/>
      <c r="C8" s="468"/>
      <c r="D8" s="468"/>
      <c r="E8" s="468"/>
    </row>
    <row r="9" spans="1:6" s="61" customFormat="1" ht="35.25" customHeight="1">
      <c r="A9" s="466" t="s">
        <v>156</v>
      </c>
      <c r="B9" s="466" t="s">
        <v>157</v>
      </c>
      <c r="C9" s="465" t="s">
        <v>158</v>
      </c>
      <c r="D9" s="465"/>
      <c r="E9" s="465"/>
    </row>
    <row r="10" spans="1:6" s="61" customFormat="1" ht="35.25" customHeight="1">
      <c r="A10" s="466"/>
      <c r="B10" s="466"/>
      <c r="C10" s="225" t="s">
        <v>710</v>
      </c>
      <c r="D10" s="225" t="s">
        <v>711</v>
      </c>
      <c r="E10" s="225" t="s">
        <v>712</v>
      </c>
    </row>
    <row r="11" spans="1:6" ht="37.5">
      <c r="A11" s="60" t="s">
        <v>159</v>
      </c>
      <c r="B11" s="58" t="s">
        <v>160</v>
      </c>
      <c r="C11" s="226">
        <f>C23</f>
        <v>0</v>
      </c>
      <c r="D11" s="226">
        <f>D23</f>
        <v>0</v>
      </c>
      <c r="E11" s="226">
        <f>E23</f>
        <v>0</v>
      </c>
    </row>
    <row r="12" spans="1:6" ht="37.5">
      <c r="A12" s="60" t="s">
        <v>161</v>
      </c>
      <c r="B12" s="58" t="s">
        <v>162</v>
      </c>
      <c r="C12" s="226"/>
      <c r="D12" s="226"/>
      <c r="E12" s="226"/>
    </row>
    <row r="13" spans="1:6" ht="37.5">
      <c r="A13" s="53" t="s">
        <v>631</v>
      </c>
      <c r="B13" s="58" t="s">
        <v>164</v>
      </c>
      <c r="C13" s="226"/>
      <c r="D13" s="226"/>
      <c r="E13" s="226"/>
    </row>
    <row r="14" spans="1:6" ht="56.25">
      <c r="A14" s="53" t="s">
        <v>671</v>
      </c>
      <c r="B14" s="58" t="s">
        <v>165</v>
      </c>
      <c r="C14" s="226"/>
      <c r="D14" s="226"/>
      <c r="E14" s="226"/>
    </row>
    <row r="15" spans="1:6" ht="56.25">
      <c r="A15" s="53" t="s">
        <v>166</v>
      </c>
      <c r="B15" s="58" t="s">
        <v>167</v>
      </c>
      <c r="C15" s="226"/>
      <c r="D15" s="226"/>
      <c r="E15" s="226"/>
    </row>
    <row r="16" spans="1:6" ht="56.25">
      <c r="A16" s="53" t="s">
        <v>632</v>
      </c>
      <c r="B16" s="58" t="s">
        <v>168</v>
      </c>
      <c r="C16" s="226"/>
      <c r="D16" s="226"/>
      <c r="E16" s="226"/>
      <c r="F16" s="62"/>
    </row>
    <row r="17" spans="1:5" ht="56.25">
      <c r="A17" s="54" t="s">
        <v>163</v>
      </c>
      <c r="B17" s="58" t="s">
        <v>634</v>
      </c>
      <c r="C17" s="227"/>
      <c r="D17" s="227"/>
      <c r="E17" s="227"/>
    </row>
    <row r="18" spans="1:5" ht="56.25">
      <c r="A18" s="53" t="s">
        <v>169</v>
      </c>
      <c r="B18" s="58" t="s">
        <v>633</v>
      </c>
      <c r="C18" s="226"/>
      <c r="D18" s="226"/>
      <c r="E18" s="226"/>
    </row>
    <row r="19" spans="1:5" ht="56.25">
      <c r="A19" s="53" t="s">
        <v>635</v>
      </c>
      <c r="B19" s="58" t="s">
        <v>636</v>
      </c>
      <c r="C19" s="226"/>
      <c r="D19" s="226"/>
      <c r="E19" s="226"/>
    </row>
    <row r="20" spans="1:5" ht="75">
      <c r="A20" s="53" t="s">
        <v>638</v>
      </c>
      <c r="B20" s="58" t="s">
        <v>637</v>
      </c>
      <c r="C20" s="226"/>
      <c r="D20" s="226"/>
      <c r="E20" s="226"/>
    </row>
    <row r="21" spans="1:5" ht="75">
      <c r="A21" s="53" t="s">
        <v>170</v>
      </c>
      <c r="B21" s="58" t="s">
        <v>639</v>
      </c>
      <c r="C21" s="226"/>
      <c r="D21" s="226"/>
      <c r="E21" s="226"/>
    </row>
    <row r="22" spans="1:5" ht="75">
      <c r="A22" s="55" t="s">
        <v>641</v>
      </c>
      <c r="B22" s="58" t="s">
        <v>640</v>
      </c>
      <c r="C22" s="226"/>
      <c r="D22" s="226"/>
      <c r="E22" s="226"/>
    </row>
    <row r="23" spans="1:5" ht="37.5">
      <c r="A23" s="56" t="s">
        <v>171</v>
      </c>
      <c r="B23" s="57" t="s">
        <v>172</v>
      </c>
      <c r="C23" s="226">
        <f>C28+C24</f>
        <v>0</v>
      </c>
      <c r="D23" s="226">
        <f>D28+D24</f>
        <v>0</v>
      </c>
      <c r="E23" s="226">
        <f>E28+E24</f>
        <v>0</v>
      </c>
    </row>
    <row r="24" spans="1:5">
      <c r="A24" s="55" t="s">
        <v>173</v>
      </c>
      <c r="B24" s="58" t="s">
        <v>174</v>
      </c>
      <c r="C24" s="226">
        <f t="shared" ref="C24:E26" si="0">C25</f>
        <v>-6494150</v>
      </c>
      <c r="D24" s="226">
        <f t="shared" si="0"/>
        <v>-4520390</v>
      </c>
      <c r="E24" s="226">
        <f t="shared" si="0"/>
        <v>-4570660</v>
      </c>
    </row>
    <row r="25" spans="1:5" ht="37.5">
      <c r="A25" s="55" t="s">
        <v>175</v>
      </c>
      <c r="B25" s="58" t="s">
        <v>176</v>
      </c>
      <c r="C25" s="226">
        <f t="shared" si="0"/>
        <v>-6494150</v>
      </c>
      <c r="D25" s="226">
        <f t="shared" si="0"/>
        <v>-4520390</v>
      </c>
      <c r="E25" s="226">
        <f t="shared" si="0"/>
        <v>-4570660</v>
      </c>
    </row>
    <row r="26" spans="1:5" ht="37.5">
      <c r="A26" s="55" t="s">
        <v>177</v>
      </c>
      <c r="B26" s="58" t="s">
        <v>178</v>
      </c>
      <c r="C26" s="226">
        <f t="shared" si="0"/>
        <v>-6494150</v>
      </c>
      <c r="D26" s="226">
        <f t="shared" si="0"/>
        <v>-4520390</v>
      </c>
      <c r="E26" s="226">
        <f t="shared" si="0"/>
        <v>-4570660</v>
      </c>
    </row>
    <row r="27" spans="1:5" ht="37.5">
      <c r="A27" s="55" t="s">
        <v>656</v>
      </c>
      <c r="B27" s="58" t="s">
        <v>179</v>
      </c>
      <c r="C27" s="226">
        <v>-6494150</v>
      </c>
      <c r="D27" s="226">
        <v>-4520390</v>
      </c>
      <c r="E27" s="226">
        <v>-4570660</v>
      </c>
    </row>
    <row r="28" spans="1:5">
      <c r="A28" s="55" t="s">
        <v>180</v>
      </c>
      <c r="B28" s="58" t="s">
        <v>181</v>
      </c>
      <c r="C28" s="226">
        <f t="shared" ref="C28:E30" si="1">C29</f>
        <v>6494150</v>
      </c>
      <c r="D28" s="226">
        <f t="shared" si="1"/>
        <v>4520390</v>
      </c>
      <c r="E28" s="226">
        <f t="shared" si="1"/>
        <v>4570660</v>
      </c>
    </row>
    <row r="29" spans="1:5" ht="37.5">
      <c r="A29" s="55" t="s">
        <v>182</v>
      </c>
      <c r="B29" s="58" t="s">
        <v>183</v>
      </c>
      <c r="C29" s="226">
        <f t="shared" si="1"/>
        <v>6494150</v>
      </c>
      <c r="D29" s="226">
        <f t="shared" si="1"/>
        <v>4520390</v>
      </c>
      <c r="E29" s="226">
        <f t="shared" si="1"/>
        <v>4570660</v>
      </c>
    </row>
    <row r="30" spans="1:5" ht="37.5">
      <c r="A30" s="55" t="s">
        <v>673</v>
      </c>
      <c r="B30" s="58" t="s">
        <v>672</v>
      </c>
      <c r="C30" s="226">
        <f t="shared" si="1"/>
        <v>6494150</v>
      </c>
      <c r="D30" s="226">
        <f t="shared" si="1"/>
        <v>4520390</v>
      </c>
      <c r="E30" s="226">
        <f t="shared" si="1"/>
        <v>4570660</v>
      </c>
    </row>
    <row r="31" spans="1:5" ht="37.5">
      <c r="A31" s="55" t="s">
        <v>657</v>
      </c>
      <c r="B31" s="58" t="s">
        <v>184</v>
      </c>
      <c r="C31" s="226">
        <v>6494150</v>
      </c>
      <c r="D31" s="226">
        <v>4520390</v>
      </c>
      <c r="E31" s="226">
        <v>4570660</v>
      </c>
    </row>
    <row r="32" spans="1:5" ht="37.5">
      <c r="A32" s="56" t="s">
        <v>642</v>
      </c>
      <c r="B32" s="57" t="s">
        <v>643</v>
      </c>
      <c r="C32" s="226"/>
      <c r="D32" s="402"/>
      <c r="E32" s="402"/>
    </row>
    <row r="33" spans="1:5" ht="78.75" customHeight="1">
      <c r="A33" s="1" t="s">
        <v>196</v>
      </c>
      <c r="B33" s="59"/>
      <c r="D33" s="3"/>
      <c r="E33" s="3" t="s">
        <v>197</v>
      </c>
    </row>
  </sheetData>
  <mergeCells count="6">
    <mergeCell ref="C9:E9"/>
    <mergeCell ref="A9:A10"/>
    <mergeCell ref="B9:B10"/>
    <mergeCell ref="A6:E8"/>
    <mergeCell ref="D2:E2"/>
    <mergeCell ref="A3:E3"/>
  </mergeCells>
  <phoneticPr fontId="13" type="noConversion"/>
  <pageMargins left="0.7" right="0.7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tabSelected="1" view="pageBreakPreview" zoomScale="60" workbookViewId="0">
      <selection activeCell="P9" sqref="P9"/>
    </sheetView>
  </sheetViews>
  <sheetFormatPr defaultRowHeight="18.75"/>
  <cols>
    <col min="1" max="1" width="34.28515625" style="50" customWidth="1"/>
    <col min="2" max="2" width="23.5703125" style="3" customWidth="1"/>
    <col min="3" max="3" width="14.28515625" style="3" customWidth="1"/>
    <col min="4" max="4" width="12.28515625" style="3" customWidth="1"/>
    <col min="5" max="5" width="24.5703125" customWidth="1"/>
    <col min="6" max="6" width="13.85546875" customWidth="1"/>
    <col min="7" max="7" width="11.140625" customWidth="1"/>
    <col min="8" max="8" width="23.42578125" customWidth="1"/>
    <col min="9" max="9" width="11.85546875" customWidth="1"/>
    <col min="10" max="10" width="10.85546875" customWidth="1"/>
    <col min="11" max="11" width="24.5703125" customWidth="1"/>
  </cols>
  <sheetData>
    <row r="1" spans="1:11">
      <c r="F1" s="210"/>
      <c r="G1" s="476" t="s">
        <v>674</v>
      </c>
      <c r="H1" s="476"/>
      <c r="I1" s="476"/>
      <c r="J1" s="476"/>
      <c r="K1" s="476"/>
    </row>
    <row r="2" spans="1:11">
      <c r="F2" s="210"/>
      <c r="G2" s="211" t="s">
        <v>286</v>
      </c>
      <c r="H2" s="474" t="s">
        <v>739</v>
      </c>
      <c r="I2" s="474"/>
      <c r="J2" s="474"/>
      <c r="K2" s="474"/>
    </row>
    <row r="3" spans="1:11">
      <c r="F3" s="475" t="s">
        <v>604</v>
      </c>
      <c r="G3" s="475"/>
      <c r="H3" s="475"/>
      <c r="I3" s="475"/>
      <c r="J3" s="475"/>
      <c r="K3" s="475"/>
    </row>
    <row r="4" spans="1:11">
      <c r="F4" s="210"/>
      <c r="G4" s="477" t="s">
        <v>707</v>
      </c>
      <c r="H4" s="477"/>
      <c r="I4" s="477"/>
      <c r="J4" s="477"/>
      <c r="K4" s="477"/>
    </row>
    <row r="5" spans="1:11" ht="18.75" customHeight="1">
      <c r="A5" s="472" t="s">
        <v>708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</row>
    <row r="6" spans="1:11" ht="47.25" customHeight="1">
      <c r="A6" s="472"/>
      <c r="B6" s="472"/>
      <c r="C6" s="472"/>
      <c r="D6" s="472"/>
      <c r="E6" s="472"/>
      <c r="F6" s="472"/>
      <c r="G6" s="472"/>
      <c r="H6" s="472"/>
      <c r="I6" s="472"/>
      <c r="J6" s="472"/>
      <c r="K6" s="472"/>
    </row>
    <row r="7" spans="1:11" ht="15.75" customHeight="1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472"/>
    </row>
    <row r="8" spans="1:11" ht="15.75" customHeight="1">
      <c r="A8" s="473"/>
      <c r="B8" s="473"/>
      <c r="C8" s="473"/>
      <c r="D8" s="473"/>
      <c r="E8" s="473"/>
      <c r="F8" s="473"/>
      <c r="G8" s="473"/>
      <c r="H8" s="473"/>
      <c r="I8" s="473"/>
      <c r="J8" s="473"/>
      <c r="K8" s="473"/>
    </row>
    <row r="9" spans="1:11" s="61" customFormat="1" ht="103.5" customHeight="1">
      <c r="A9" s="178"/>
      <c r="B9" s="191" t="s">
        <v>682</v>
      </c>
      <c r="C9" s="191" t="s">
        <v>681</v>
      </c>
      <c r="D9" s="191" t="s">
        <v>680</v>
      </c>
      <c r="E9" s="191" t="s">
        <v>586</v>
      </c>
      <c r="F9" s="191" t="s">
        <v>679</v>
      </c>
      <c r="G9" s="191" t="s">
        <v>678</v>
      </c>
      <c r="H9" s="191" t="s">
        <v>605</v>
      </c>
      <c r="I9" s="191" t="s">
        <v>677</v>
      </c>
      <c r="J9" s="191" t="s">
        <v>676</v>
      </c>
      <c r="K9" s="191" t="s">
        <v>675</v>
      </c>
    </row>
    <row r="10" spans="1:11">
      <c r="A10" s="190" t="s">
        <v>263</v>
      </c>
      <c r="B10" s="192">
        <v>0</v>
      </c>
      <c r="C10" s="192">
        <v>0</v>
      </c>
      <c r="D10" s="192">
        <v>0</v>
      </c>
      <c r="E10" s="192">
        <v>0</v>
      </c>
      <c r="F10" s="192">
        <v>0</v>
      </c>
      <c r="G10" s="192">
        <v>0</v>
      </c>
      <c r="H10" s="192">
        <v>0</v>
      </c>
      <c r="I10" s="192">
        <v>0</v>
      </c>
      <c r="J10" s="192">
        <v>0</v>
      </c>
      <c r="K10" s="192">
        <v>0</v>
      </c>
    </row>
    <row r="11" spans="1:11">
      <c r="A11" s="302" t="s">
        <v>264</v>
      </c>
      <c r="B11" s="192"/>
      <c r="C11" s="192"/>
      <c r="D11" s="192"/>
      <c r="E11" s="192"/>
      <c r="F11" s="193"/>
      <c r="G11" s="193"/>
      <c r="H11" s="193"/>
      <c r="I11" s="193"/>
      <c r="J11" s="193"/>
      <c r="K11" s="193"/>
    </row>
    <row r="12" spans="1:11" ht="63">
      <c r="A12" s="303" t="s">
        <v>683</v>
      </c>
      <c r="B12" s="192">
        <v>0</v>
      </c>
      <c r="C12" s="192">
        <v>0</v>
      </c>
      <c r="D12" s="192">
        <v>0</v>
      </c>
      <c r="E12" s="192">
        <v>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</row>
    <row r="13" spans="1:11" ht="94.5">
      <c r="A13" s="303" t="s">
        <v>684</v>
      </c>
      <c r="B13" s="192" t="s">
        <v>685</v>
      </c>
      <c r="C13" s="192"/>
      <c r="D13" s="192"/>
      <c r="E13" s="192" t="s">
        <v>685</v>
      </c>
      <c r="F13" s="192"/>
      <c r="G13" s="192"/>
      <c r="H13" s="192" t="s">
        <v>685</v>
      </c>
      <c r="I13" s="192"/>
      <c r="J13" s="192"/>
      <c r="K13" s="192" t="s">
        <v>685</v>
      </c>
    </row>
    <row r="14" spans="1:11" ht="63">
      <c r="A14" s="304" t="s">
        <v>686</v>
      </c>
      <c r="B14" s="192">
        <v>0</v>
      </c>
      <c r="C14" s="192">
        <v>0</v>
      </c>
      <c r="D14" s="192">
        <v>0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</row>
    <row r="15" spans="1:11" ht="31.5">
      <c r="A15" s="304" t="s">
        <v>687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</row>
    <row r="16" spans="1:11" ht="96.75" customHeight="1">
      <c r="A16" s="303" t="s">
        <v>684</v>
      </c>
      <c r="B16" s="408" t="s">
        <v>688</v>
      </c>
      <c r="C16" s="407"/>
      <c r="D16" s="407"/>
      <c r="E16" s="408" t="s">
        <v>688</v>
      </c>
      <c r="F16" s="193"/>
      <c r="G16" s="193"/>
      <c r="H16" s="408" t="s">
        <v>688</v>
      </c>
      <c r="I16" s="193"/>
      <c r="J16" s="193"/>
      <c r="K16" s="408" t="s">
        <v>688</v>
      </c>
    </row>
    <row r="17" spans="1:26" ht="78.75" customHeight="1">
      <c r="A17" s="1" t="s">
        <v>196</v>
      </c>
      <c r="C17" s="194"/>
      <c r="I17" s="3" t="s">
        <v>197</v>
      </c>
    </row>
    <row r="18" spans="1:26">
      <c r="Z18" t="s">
        <v>265</v>
      </c>
    </row>
  </sheetData>
  <mergeCells count="5">
    <mergeCell ref="A5:K8"/>
    <mergeCell ref="H2:K2"/>
    <mergeCell ref="F3:K3"/>
    <mergeCell ref="G1:K1"/>
    <mergeCell ref="G4:K4"/>
  </mergeCells>
  <pageMargins left="0.70866141732283472" right="0.43" top="0.74803149606299213" bottom="0.74803149606299213" header="0.31496062992125984" footer="0.31496062992125984"/>
  <pageSetup paperSize="9" scale="6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154</v>
      </c>
    </row>
    <row r="2" spans="1:7">
      <c r="D2" s="18" t="s">
        <v>116</v>
      </c>
    </row>
    <row r="3" spans="1:7">
      <c r="D3" s="5" t="s">
        <v>198</v>
      </c>
    </row>
    <row r="4" spans="1:7">
      <c r="D4" s="18" t="s">
        <v>217</v>
      </c>
    </row>
    <row r="5" spans="1:7">
      <c r="D5" s="18"/>
      <c r="E5" s="18"/>
    </row>
    <row r="6" spans="1:7">
      <c r="A6" s="440" t="s">
        <v>152</v>
      </c>
      <c r="B6" s="440"/>
      <c r="C6" s="441"/>
      <c r="D6" s="441"/>
      <c r="E6" s="441"/>
      <c r="F6" s="441"/>
      <c r="G6" s="4"/>
    </row>
    <row r="7" spans="1:7">
      <c r="A7" s="440" t="s">
        <v>210</v>
      </c>
      <c r="B7" s="440"/>
      <c r="C7" s="440"/>
      <c r="D7" s="440"/>
      <c r="E7" s="440"/>
      <c r="F7" s="440"/>
      <c r="G7" s="7"/>
    </row>
    <row r="8" spans="1:7">
      <c r="A8" s="440" t="s">
        <v>246</v>
      </c>
      <c r="B8" s="440"/>
      <c r="C8" s="440"/>
      <c r="D8" s="440"/>
      <c r="E8" s="440"/>
      <c r="F8" s="440"/>
      <c r="G8" s="7"/>
    </row>
    <row r="9" spans="1:7">
      <c r="A9" s="47" t="s">
        <v>79</v>
      </c>
      <c r="B9" s="47" t="s">
        <v>79</v>
      </c>
      <c r="C9" s="47" t="s">
        <v>79</v>
      </c>
      <c r="D9" s="48" t="s">
        <v>79</v>
      </c>
      <c r="E9" s="48" t="s">
        <v>79</v>
      </c>
      <c r="F9" s="47"/>
      <c r="G9" s="47" t="s">
        <v>142</v>
      </c>
    </row>
    <row r="10" spans="1:7">
      <c r="A10" s="478" t="s">
        <v>80</v>
      </c>
      <c r="B10" s="480" t="s">
        <v>151</v>
      </c>
      <c r="C10" s="480" t="s">
        <v>81</v>
      </c>
      <c r="D10" s="482" t="s">
        <v>114</v>
      </c>
      <c r="E10" s="482" t="s">
        <v>115</v>
      </c>
      <c r="F10" s="444" t="s">
        <v>3</v>
      </c>
      <c r="G10" s="445"/>
    </row>
    <row r="11" spans="1:7">
      <c r="A11" s="479"/>
      <c r="B11" s="481"/>
      <c r="C11" s="481"/>
      <c r="D11" s="483"/>
      <c r="E11" s="483"/>
      <c r="F11" s="16">
        <v>2017</v>
      </c>
      <c r="G11" s="16">
        <v>2018</v>
      </c>
    </row>
    <row r="12" spans="1:7" ht="31.5">
      <c r="A12" s="28" t="s">
        <v>202</v>
      </c>
      <c r="B12" s="29" t="s">
        <v>214</v>
      </c>
      <c r="C12" s="29"/>
      <c r="D12" s="30"/>
      <c r="E12" s="30"/>
      <c r="F12" s="23"/>
      <c r="G12" s="23"/>
    </row>
    <row r="13" spans="1:7">
      <c r="A13" s="9" t="s">
        <v>82</v>
      </c>
      <c r="B13" s="29" t="s">
        <v>214</v>
      </c>
      <c r="C13" s="29" t="s">
        <v>83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84</v>
      </c>
      <c r="B14" s="29" t="s">
        <v>214</v>
      </c>
      <c r="C14" s="29" t="s">
        <v>85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119</v>
      </c>
      <c r="B15" s="29" t="s">
        <v>214</v>
      </c>
      <c r="C15" s="29" t="s">
        <v>85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117</v>
      </c>
      <c r="B16" s="32" t="s">
        <v>214</v>
      </c>
      <c r="C16" s="32" t="s">
        <v>85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122</v>
      </c>
      <c r="B17" s="32" t="s">
        <v>214</v>
      </c>
      <c r="C17" s="37" t="s">
        <v>85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121</v>
      </c>
      <c r="B18" s="29" t="s">
        <v>214</v>
      </c>
      <c r="C18" s="35" t="s">
        <v>87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117</v>
      </c>
      <c r="B19" s="32" t="s">
        <v>214</v>
      </c>
      <c r="C19" s="37" t="s">
        <v>87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122</v>
      </c>
      <c r="B20" s="32" t="s">
        <v>214</v>
      </c>
      <c r="C20" s="37" t="s">
        <v>87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123</v>
      </c>
      <c r="B21" s="32" t="s">
        <v>214</v>
      </c>
      <c r="C21" s="37" t="s">
        <v>87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118</v>
      </c>
      <c r="B22" s="32" t="s">
        <v>214</v>
      </c>
      <c r="C22" s="37" t="s">
        <v>87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125</v>
      </c>
      <c r="B23" s="32" t="s">
        <v>214</v>
      </c>
      <c r="C23" s="37" t="s">
        <v>87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49" customFormat="1" ht="31.5">
      <c r="A24" s="144" t="s">
        <v>118</v>
      </c>
      <c r="B24" s="145" t="s">
        <v>214</v>
      </c>
      <c r="C24" s="145" t="s">
        <v>95</v>
      </c>
      <c r="D24" s="146">
        <v>7703387010</v>
      </c>
      <c r="E24" s="147">
        <v>244</v>
      </c>
      <c r="F24" s="148">
        <v>10000</v>
      </c>
      <c r="G24" s="148">
        <v>10000</v>
      </c>
    </row>
    <row r="25" spans="1:7" ht="34.5" customHeight="1">
      <c r="A25" s="9" t="s">
        <v>88</v>
      </c>
      <c r="B25" s="29" t="s">
        <v>214</v>
      </c>
      <c r="C25" s="35" t="s">
        <v>89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124</v>
      </c>
      <c r="B26" s="32" t="s">
        <v>214</v>
      </c>
      <c r="C26" s="37" t="s">
        <v>89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214</v>
      </c>
      <c r="C27" s="37" t="s">
        <v>89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4" customFormat="1">
      <c r="A28" s="34" t="s">
        <v>212</v>
      </c>
      <c r="B28" s="36">
        <v>996</v>
      </c>
      <c r="C28" s="37"/>
      <c r="D28" s="35" t="s">
        <v>249</v>
      </c>
      <c r="E28" s="38"/>
      <c r="F28" s="42">
        <f>F29</f>
        <v>95000</v>
      </c>
      <c r="G28" s="42">
        <f>G29</f>
        <v>0</v>
      </c>
    </row>
    <row r="29" spans="1:7" s="104" customFormat="1">
      <c r="A29" s="31" t="s">
        <v>215</v>
      </c>
      <c r="B29" s="38">
        <v>996</v>
      </c>
      <c r="C29" s="37" t="s">
        <v>213</v>
      </c>
      <c r="D29" s="37" t="s">
        <v>249</v>
      </c>
      <c r="E29" s="38">
        <v>800</v>
      </c>
      <c r="F29" s="40">
        <v>95000</v>
      </c>
      <c r="G29" s="40">
        <v>0</v>
      </c>
    </row>
    <row r="30" spans="1:7" s="104" customFormat="1">
      <c r="A30" s="31" t="s">
        <v>216</v>
      </c>
      <c r="B30" s="38">
        <v>996</v>
      </c>
      <c r="C30" s="37" t="s">
        <v>213</v>
      </c>
      <c r="D30" s="37" t="s">
        <v>250</v>
      </c>
      <c r="E30" s="38">
        <v>880</v>
      </c>
      <c r="F30" s="40">
        <v>95000</v>
      </c>
      <c r="G30" s="40">
        <v>0</v>
      </c>
    </row>
    <row r="31" spans="1:7">
      <c r="A31" s="9" t="s">
        <v>90</v>
      </c>
      <c r="B31" s="29" t="s">
        <v>214</v>
      </c>
      <c r="C31" s="35" t="s">
        <v>91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127</v>
      </c>
      <c r="B32" s="32" t="s">
        <v>214</v>
      </c>
      <c r="C32" s="37" t="s">
        <v>91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128</v>
      </c>
      <c r="B33" s="32" t="s">
        <v>214</v>
      </c>
      <c r="C33" s="37" t="s">
        <v>91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41" t="s">
        <v>220</v>
      </c>
      <c r="B34" s="29" t="s">
        <v>214</v>
      </c>
      <c r="C34" s="35" t="s">
        <v>218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44" t="s">
        <v>118</v>
      </c>
      <c r="B35" s="32" t="s">
        <v>214</v>
      </c>
      <c r="C35" s="37" t="s">
        <v>218</v>
      </c>
      <c r="D35" s="38" t="s">
        <v>251</v>
      </c>
      <c r="E35" s="38"/>
      <c r="F35" s="40">
        <v>700</v>
      </c>
      <c r="G35" s="40">
        <v>700</v>
      </c>
    </row>
    <row r="36" spans="1:7">
      <c r="A36" s="31" t="s">
        <v>221</v>
      </c>
      <c r="B36" s="32" t="s">
        <v>214</v>
      </c>
      <c r="C36" s="37" t="s">
        <v>218</v>
      </c>
      <c r="D36" s="38" t="s">
        <v>251</v>
      </c>
      <c r="E36" s="38">
        <v>244</v>
      </c>
      <c r="F36" s="40">
        <v>700</v>
      </c>
      <c r="G36" s="40">
        <v>700</v>
      </c>
    </row>
    <row r="37" spans="1:7">
      <c r="A37" s="9" t="s">
        <v>146</v>
      </c>
      <c r="B37" s="21" t="s">
        <v>214</v>
      </c>
      <c r="C37" s="35" t="s">
        <v>147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145</v>
      </c>
      <c r="B38" s="37" t="s">
        <v>214</v>
      </c>
      <c r="C38" s="37" t="s">
        <v>144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143</v>
      </c>
      <c r="B39" s="37" t="s">
        <v>214</v>
      </c>
      <c r="C39" s="37" t="s">
        <v>144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117</v>
      </c>
      <c r="B40" s="37" t="s">
        <v>214</v>
      </c>
      <c r="C40" s="37" t="s">
        <v>144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118</v>
      </c>
      <c r="B41" s="37" t="s">
        <v>214</v>
      </c>
      <c r="C41" s="37" t="s">
        <v>144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92</v>
      </c>
      <c r="B42" s="35" t="s">
        <v>214</v>
      </c>
      <c r="C42" s="35" t="s">
        <v>93</v>
      </c>
      <c r="D42" s="36"/>
      <c r="E42" s="36"/>
      <c r="F42" s="42">
        <f>F44+F46</f>
        <v>31800</v>
      </c>
      <c r="G42" s="42">
        <f>G44+G46</f>
        <v>58800</v>
      </c>
    </row>
    <row r="43" spans="1:7" s="149" customFormat="1" ht="31.5">
      <c r="A43" s="150" t="s">
        <v>94</v>
      </c>
      <c r="B43" s="151" t="s">
        <v>214</v>
      </c>
      <c r="C43" s="151" t="s">
        <v>95</v>
      </c>
      <c r="D43" s="152"/>
      <c r="E43" s="152"/>
      <c r="F43" s="153">
        <f>F44</f>
        <v>10800</v>
      </c>
      <c r="G43" s="153">
        <f>G44</f>
        <v>10800</v>
      </c>
    </row>
    <row r="44" spans="1:7" s="149" customFormat="1" ht="31.5">
      <c r="A44" s="154" t="s">
        <v>94</v>
      </c>
      <c r="B44" s="145" t="s">
        <v>214</v>
      </c>
      <c r="C44" s="145" t="s">
        <v>95</v>
      </c>
      <c r="D44" s="146">
        <v>7703300000</v>
      </c>
      <c r="E44" s="147"/>
      <c r="F44" s="148">
        <f>F45</f>
        <v>10800</v>
      </c>
      <c r="G44" s="148">
        <f>G45</f>
        <v>10800</v>
      </c>
    </row>
    <row r="45" spans="1:7" s="149" customFormat="1" ht="31.5">
      <c r="A45" s="144" t="s">
        <v>118</v>
      </c>
      <c r="B45" s="145" t="s">
        <v>214</v>
      </c>
      <c r="C45" s="145" t="s">
        <v>95</v>
      </c>
      <c r="D45" s="146">
        <v>7703387010</v>
      </c>
      <c r="E45" s="147">
        <v>540</v>
      </c>
      <c r="F45" s="148">
        <v>10800</v>
      </c>
      <c r="G45" s="148">
        <v>10800</v>
      </c>
    </row>
    <row r="46" spans="1:7" s="149" customFormat="1" ht="31.5">
      <c r="A46" s="150" t="s">
        <v>129</v>
      </c>
      <c r="B46" s="151" t="s">
        <v>214</v>
      </c>
      <c r="C46" s="151" t="s">
        <v>97</v>
      </c>
      <c r="D46" s="152"/>
      <c r="E46" s="152"/>
      <c r="F46" s="153">
        <f>F47</f>
        <v>21000</v>
      </c>
      <c r="G46" s="153">
        <f>G47</f>
        <v>48000</v>
      </c>
    </row>
    <row r="47" spans="1:7" ht="31.5">
      <c r="A47" s="39" t="s">
        <v>118</v>
      </c>
      <c r="B47" s="37" t="s">
        <v>214</v>
      </c>
      <c r="C47" s="37" t="s">
        <v>97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98</v>
      </c>
      <c r="B48" s="35" t="s">
        <v>214</v>
      </c>
      <c r="C48" s="35" t="s">
        <v>99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100</v>
      </c>
      <c r="B49" s="37" t="s">
        <v>214</v>
      </c>
      <c r="C49" s="37" t="s">
        <v>101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133</v>
      </c>
      <c r="B50" s="37" t="s">
        <v>214</v>
      </c>
      <c r="C50" s="37" t="s">
        <v>101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118</v>
      </c>
      <c r="B51" s="37" t="s">
        <v>214</v>
      </c>
      <c r="C51" s="37" t="s">
        <v>101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102</v>
      </c>
      <c r="B52" s="35" t="s">
        <v>214</v>
      </c>
      <c r="C52" s="35" t="s">
        <v>103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111</v>
      </c>
      <c r="B53" s="35" t="s">
        <v>214</v>
      </c>
      <c r="C53" s="35" t="s">
        <v>112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130</v>
      </c>
      <c r="B54" s="37" t="s">
        <v>214</v>
      </c>
      <c r="C54" s="37" t="s">
        <v>112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118</v>
      </c>
      <c r="B55" s="37" t="s">
        <v>214</v>
      </c>
      <c r="C55" s="37" t="s">
        <v>112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133</v>
      </c>
      <c r="B56" s="37" t="s">
        <v>214</v>
      </c>
      <c r="C56" s="37" t="s">
        <v>112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118</v>
      </c>
      <c r="B57" s="37" t="s">
        <v>214</v>
      </c>
      <c r="C57" s="37" t="s">
        <v>112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205</v>
      </c>
      <c r="B58" s="37" t="s">
        <v>214</v>
      </c>
      <c r="C58" s="37" t="s">
        <v>112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118</v>
      </c>
      <c r="B59" s="37" t="s">
        <v>214</v>
      </c>
      <c r="C59" s="37" t="s">
        <v>112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131</v>
      </c>
      <c r="B60" s="37" t="s">
        <v>214</v>
      </c>
      <c r="C60" s="37" t="s">
        <v>112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118</v>
      </c>
      <c r="B61" s="37" t="s">
        <v>214</v>
      </c>
      <c r="C61" s="37" t="s">
        <v>112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132</v>
      </c>
      <c r="B62" s="37" t="s">
        <v>214</v>
      </c>
      <c r="C62" s="37" t="s">
        <v>112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118</v>
      </c>
      <c r="B63" s="37" t="s">
        <v>214</v>
      </c>
      <c r="C63" s="37" t="s">
        <v>112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106</v>
      </c>
      <c r="B64" s="35" t="s">
        <v>214</v>
      </c>
      <c r="C64" s="35" t="s">
        <v>107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153</v>
      </c>
      <c r="B65" s="35" t="s">
        <v>214</v>
      </c>
      <c r="C65" s="35" t="s">
        <v>109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190</v>
      </c>
      <c r="B66" s="37" t="s">
        <v>214</v>
      </c>
      <c r="C66" s="37" t="s">
        <v>109</v>
      </c>
      <c r="D66" s="67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126</v>
      </c>
      <c r="B67" s="37" t="s">
        <v>214</v>
      </c>
      <c r="C67" s="37" t="s">
        <v>109</v>
      </c>
      <c r="D67" s="67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123</v>
      </c>
      <c r="B68" s="37" t="s">
        <v>214</v>
      </c>
      <c r="C68" s="37" t="s">
        <v>109</v>
      </c>
      <c r="D68" s="67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118</v>
      </c>
      <c r="B69" s="37" t="s">
        <v>214</v>
      </c>
      <c r="C69" s="37" t="s">
        <v>109</v>
      </c>
      <c r="D69" s="67">
        <v>7700782190</v>
      </c>
      <c r="E69" s="38">
        <v>244</v>
      </c>
      <c r="F69" s="40">
        <v>12000</v>
      </c>
      <c r="G69" s="40">
        <v>12000</v>
      </c>
    </row>
    <row r="70" spans="1:7" ht="31.5">
      <c r="A70" s="68" t="s">
        <v>188</v>
      </c>
      <c r="B70" s="37" t="s">
        <v>214</v>
      </c>
      <c r="C70" s="37" t="s">
        <v>109</v>
      </c>
      <c r="D70" s="67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126</v>
      </c>
      <c r="B71" s="37" t="s">
        <v>214</v>
      </c>
      <c r="C71" s="37" t="s">
        <v>109</v>
      </c>
      <c r="D71" s="67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118</v>
      </c>
      <c r="B72" s="37" t="s">
        <v>214</v>
      </c>
      <c r="C72" s="37" t="s">
        <v>109</v>
      </c>
      <c r="D72" s="67">
        <v>7700882190</v>
      </c>
      <c r="E72" s="38">
        <v>244</v>
      </c>
      <c r="F72" s="40">
        <v>2000</v>
      </c>
      <c r="G72" s="40">
        <v>2000</v>
      </c>
    </row>
    <row r="73" spans="1:7" s="114" customFormat="1">
      <c r="A73" s="110" t="s">
        <v>209</v>
      </c>
      <c r="B73" s="111">
        <v>996</v>
      </c>
      <c r="C73" s="111"/>
      <c r="D73" s="112"/>
      <c r="E73" s="38"/>
      <c r="F73" s="113">
        <f>F74</f>
        <v>30000</v>
      </c>
      <c r="G73" s="113">
        <f>G74</f>
        <v>30000</v>
      </c>
    </row>
    <row r="74" spans="1:7" s="104" customFormat="1" ht="34.5" customHeight="1">
      <c r="A74" s="115" t="s">
        <v>208</v>
      </c>
      <c r="B74" s="116">
        <v>996</v>
      </c>
      <c r="C74" s="116">
        <v>1001</v>
      </c>
      <c r="D74" s="117" t="s">
        <v>252</v>
      </c>
      <c r="E74" s="38">
        <v>321</v>
      </c>
      <c r="F74" s="118">
        <f>F75</f>
        <v>30000</v>
      </c>
      <c r="G74" s="118">
        <f>G75</f>
        <v>30000</v>
      </c>
    </row>
    <row r="75" spans="1:7" s="104" customFormat="1">
      <c r="A75" s="115" t="s">
        <v>204</v>
      </c>
      <c r="B75" s="116">
        <v>996</v>
      </c>
      <c r="C75" s="116">
        <v>1001</v>
      </c>
      <c r="D75" s="117" t="s">
        <v>252</v>
      </c>
      <c r="E75" s="38">
        <v>321</v>
      </c>
      <c r="F75" s="118">
        <v>30000</v>
      </c>
      <c r="G75" s="118">
        <v>30000</v>
      </c>
    </row>
    <row r="76" spans="1:7">
      <c r="A76" s="9" t="s">
        <v>110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196</v>
      </c>
      <c r="B78" s="103"/>
      <c r="C78" s="103"/>
      <c r="F78" s="3"/>
      <c r="G78" s="3" t="s">
        <v>197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63" bestFit="1" customWidth="1"/>
    <col min="2" max="2" width="9.140625" style="63"/>
    <col min="3" max="5" width="12.28515625" style="63" bestFit="1" customWidth="1"/>
    <col min="6" max="16384" width="9.140625" style="63"/>
  </cols>
  <sheetData>
    <row r="2" spans="1:8">
      <c r="A2" s="63" t="s">
        <v>187</v>
      </c>
    </row>
    <row r="3" spans="1:8">
      <c r="A3" s="65"/>
      <c r="B3" s="65"/>
      <c r="C3" s="65" t="s">
        <v>185</v>
      </c>
      <c r="D3" s="65">
        <v>2015</v>
      </c>
      <c r="E3" s="65">
        <v>2016</v>
      </c>
      <c r="F3" s="65"/>
      <c r="G3" s="65"/>
      <c r="H3" s="65"/>
    </row>
    <row r="4" spans="1:8" s="64" customFormat="1">
      <c r="A4" s="66">
        <v>100</v>
      </c>
      <c r="B4" s="66"/>
      <c r="C4" s="66">
        <f>C6+C7+C8+C9</f>
        <v>4768200</v>
      </c>
      <c r="D4" s="66">
        <f>D6+D7+D8+D9</f>
        <v>4259000</v>
      </c>
      <c r="E4" s="66">
        <f>E6+E7+E8+E9</f>
        <v>3929600</v>
      </c>
      <c r="F4" s="66"/>
      <c r="G4" s="66"/>
      <c r="H4" s="66"/>
    </row>
    <row r="5" spans="1:8">
      <c r="A5" s="65"/>
      <c r="B5" s="65"/>
      <c r="C5" s="65"/>
      <c r="D5" s="65"/>
      <c r="E5" s="65"/>
      <c r="F5" s="65"/>
      <c r="G5" s="65"/>
      <c r="H5" s="65"/>
    </row>
    <row r="6" spans="1:8">
      <c r="A6" s="65">
        <v>102</v>
      </c>
      <c r="B6" s="65"/>
      <c r="C6" s="65">
        <v>971000</v>
      </c>
      <c r="D6" s="65">
        <v>971000</v>
      </c>
      <c r="E6" s="65">
        <v>971000</v>
      </c>
      <c r="F6" s="65"/>
      <c r="G6" s="65"/>
      <c r="H6" s="65"/>
    </row>
    <row r="7" spans="1:8">
      <c r="A7" s="65">
        <v>104</v>
      </c>
      <c r="B7" s="65"/>
      <c r="C7" s="65">
        <v>3751683</v>
      </c>
      <c r="D7" s="65">
        <v>3242483</v>
      </c>
      <c r="E7" s="65">
        <v>2913083</v>
      </c>
      <c r="F7" s="65"/>
      <c r="G7" s="65"/>
      <c r="H7" s="65"/>
    </row>
    <row r="8" spans="1:8">
      <c r="A8" s="65">
        <v>106</v>
      </c>
      <c r="B8" s="65"/>
      <c r="C8" s="65">
        <v>33517</v>
      </c>
      <c r="D8" s="65">
        <v>33517</v>
      </c>
      <c r="E8" s="65">
        <v>33517</v>
      </c>
      <c r="F8" s="65"/>
      <c r="G8" s="65"/>
      <c r="H8" s="65"/>
    </row>
    <row r="9" spans="1:8">
      <c r="A9" s="65">
        <v>111</v>
      </c>
      <c r="B9" s="65"/>
      <c r="C9" s="65">
        <v>12000</v>
      </c>
      <c r="D9" s="65">
        <v>12000</v>
      </c>
      <c r="E9" s="65">
        <v>12000</v>
      </c>
      <c r="F9" s="65"/>
      <c r="G9" s="65"/>
      <c r="H9" s="65"/>
    </row>
    <row r="10" spans="1:8">
      <c r="A10" s="65"/>
      <c r="B10" s="65"/>
      <c r="C10" s="65"/>
      <c r="D10" s="65"/>
      <c r="E10" s="65"/>
      <c r="F10" s="65"/>
      <c r="G10" s="65"/>
      <c r="H10" s="65"/>
    </row>
    <row r="11" spans="1:8" s="64" customFormat="1">
      <c r="A11" s="66">
        <v>203</v>
      </c>
      <c r="B11" s="66"/>
      <c r="C11" s="66">
        <v>183000</v>
      </c>
      <c r="D11" s="66">
        <v>183500</v>
      </c>
      <c r="E11" s="66">
        <v>183500</v>
      </c>
      <c r="F11" s="66"/>
      <c r="G11" s="66"/>
      <c r="H11" s="66"/>
    </row>
    <row r="12" spans="1:8">
      <c r="A12" s="65"/>
      <c r="B12" s="65"/>
      <c r="C12" s="65"/>
      <c r="D12" s="65"/>
      <c r="E12" s="65"/>
      <c r="F12" s="65"/>
      <c r="G12" s="65"/>
      <c r="H12" s="65"/>
    </row>
    <row r="13" spans="1:8">
      <c r="A13" s="66">
        <v>300</v>
      </c>
      <c r="B13" s="66"/>
      <c r="C13" s="66">
        <f>C14+C15</f>
        <v>956000</v>
      </c>
      <c r="D13" s="66">
        <f>D14+D15</f>
        <v>980000</v>
      </c>
      <c r="E13" s="66">
        <f>E14+E15</f>
        <v>980000</v>
      </c>
      <c r="F13" s="65"/>
      <c r="G13" s="65"/>
      <c r="H13" s="65"/>
    </row>
    <row r="14" spans="1:8">
      <c r="A14" s="65">
        <v>309</v>
      </c>
      <c r="B14" s="65"/>
      <c r="C14" s="65">
        <v>10000</v>
      </c>
      <c r="D14" s="65">
        <v>10000</v>
      </c>
      <c r="E14" s="65">
        <v>10000</v>
      </c>
      <c r="F14" s="65"/>
      <c r="G14" s="65"/>
      <c r="H14" s="65"/>
    </row>
    <row r="15" spans="1:8">
      <c r="A15" s="65">
        <v>310</v>
      </c>
      <c r="B15" s="65"/>
      <c r="C15" s="65">
        <v>946000</v>
      </c>
      <c r="D15" s="65">
        <v>970000</v>
      </c>
      <c r="E15" s="65">
        <v>970000</v>
      </c>
      <c r="F15" s="65"/>
      <c r="G15" s="65"/>
      <c r="H15" s="65"/>
    </row>
    <row r="16" spans="1:8">
      <c r="A16" s="65"/>
      <c r="B16" s="65"/>
      <c r="C16" s="65"/>
      <c r="D16" s="65"/>
      <c r="E16" s="65"/>
      <c r="F16" s="65"/>
      <c r="G16" s="65"/>
      <c r="H16" s="65"/>
    </row>
    <row r="17" spans="1:8" s="64" customFormat="1">
      <c r="A17" s="66">
        <v>409</v>
      </c>
      <c r="B17" s="66"/>
      <c r="C17" s="66">
        <v>1055100</v>
      </c>
      <c r="D17" s="66">
        <v>1234800</v>
      </c>
      <c r="E17" s="66">
        <v>1421000</v>
      </c>
      <c r="F17" s="66"/>
      <c r="G17" s="66"/>
      <c r="H17" s="66"/>
    </row>
    <row r="18" spans="1:8">
      <c r="A18" s="65"/>
      <c r="B18" s="65"/>
      <c r="C18" s="65"/>
      <c r="D18" s="65"/>
      <c r="E18" s="65"/>
      <c r="F18" s="65"/>
      <c r="G18" s="65"/>
      <c r="H18" s="65"/>
    </row>
    <row r="19" spans="1:8" s="64" customFormat="1">
      <c r="A19" s="66">
        <v>500</v>
      </c>
      <c r="B19" s="66"/>
      <c r="C19" s="66">
        <f>C21+C22</f>
        <v>371000</v>
      </c>
      <c r="D19" s="66">
        <f>D21+D22</f>
        <v>331000</v>
      </c>
      <c r="E19" s="66">
        <f>E21+E22</f>
        <v>326000</v>
      </c>
      <c r="F19" s="66"/>
      <c r="G19" s="66"/>
      <c r="H19" s="66"/>
    </row>
    <row r="20" spans="1:8">
      <c r="A20" s="65"/>
      <c r="B20" s="65"/>
      <c r="C20" s="65"/>
      <c r="D20" s="65"/>
      <c r="E20" s="65"/>
      <c r="F20" s="65"/>
      <c r="G20" s="65"/>
      <c r="H20" s="65"/>
    </row>
    <row r="21" spans="1:8">
      <c r="A21" s="65">
        <v>502</v>
      </c>
      <c r="B21" s="65"/>
      <c r="C21" s="65">
        <v>60000</v>
      </c>
      <c r="D21" s="65">
        <v>20000</v>
      </c>
      <c r="E21" s="65">
        <v>15000</v>
      </c>
      <c r="F21" s="65"/>
      <c r="G21" s="65"/>
      <c r="H21" s="65"/>
    </row>
    <row r="22" spans="1:8">
      <c r="A22" s="65">
        <v>503</v>
      </c>
      <c r="B22" s="65"/>
      <c r="C22" s="65">
        <v>311000</v>
      </c>
      <c r="D22" s="65">
        <v>311000</v>
      </c>
      <c r="E22" s="65">
        <v>311000</v>
      </c>
      <c r="F22" s="65"/>
      <c r="G22" s="65"/>
      <c r="H22" s="65"/>
    </row>
    <row r="23" spans="1:8">
      <c r="A23" s="65"/>
      <c r="B23" s="65"/>
      <c r="C23" s="65"/>
      <c r="D23" s="65"/>
      <c r="E23" s="65"/>
      <c r="F23" s="65"/>
      <c r="G23" s="65"/>
      <c r="H23" s="65"/>
    </row>
    <row r="24" spans="1:8" s="64" customFormat="1">
      <c r="A24" s="66">
        <v>707</v>
      </c>
      <c r="B24" s="66"/>
      <c r="C24" s="66">
        <v>12000</v>
      </c>
      <c r="D24" s="66">
        <v>12000</v>
      </c>
      <c r="E24" s="66">
        <v>12000</v>
      </c>
      <c r="F24" s="66"/>
      <c r="G24" s="66"/>
      <c r="H24" s="66"/>
    </row>
    <row r="25" spans="1:8">
      <c r="A25" s="65"/>
      <c r="B25" s="65"/>
      <c r="C25" s="65"/>
      <c r="D25" s="65"/>
      <c r="E25" s="65"/>
      <c r="F25" s="65"/>
      <c r="G25" s="65"/>
      <c r="H25" s="65"/>
    </row>
    <row r="26" spans="1:8" s="64" customFormat="1">
      <c r="A26" s="66">
        <v>800</v>
      </c>
      <c r="B26" s="66"/>
      <c r="C26" s="66">
        <v>2194400</v>
      </c>
      <c r="D26" s="66">
        <v>2194400</v>
      </c>
      <c r="E26" s="66">
        <v>2194400</v>
      </c>
      <c r="F26" s="66"/>
      <c r="G26" s="66"/>
      <c r="H26" s="66"/>
    </row>
    <row r="27" spans="1:8">
      <c r="A27" s="65"/>
      <c r="B27" s="65"/>
      <c r="C27" s="65"/>
      <c r="D27" s="65"/>
      <c r="E27" s="65"/>
      <c r="F27" s="65"/>
      <c r="G27" s="65"/>
      <c r="H27" s="65"/>
    </row>
    <row r="28" spans="1:8">
      <c r="A28" s="65"/>
      <c r="B28" s="65"/>
      <c r="C28" s="65"/>
      <c r="D28" s="65"/>
      <c r="E28" s="65"/>
      <c r="F28" s="65"/>
      <c r="G28" s="65"/>
      <c r="H28" s="65"/>
    </row>
    <row r="29" spans="1:8" s="64" customFormat="1">
      <c r="A29" s="66">
        <v>1102</v>
      </c>
      <c r="B29" s="66"/>
      <c r="C29" s="66">
        <v>5000</v>
      </c>
      <c r="D29" s="66">
        <v>5000</v>
      </c>
      <c r="E29" s="66">
        <v>5000</v>
      </c>
      <c r="F29" s="66"/>
      <c r="G29" s="66"/>
      <c r="H29" s="66"/>
    </row>
    <row r="30" spans="1:8">
      <c r="A30" s="65"/>
      <c r="B30" s="65"/>
      <c r="C30" s="65"/>
      <c r="D30" s="65"/>
      <c r="E30" s="65"/>
      <c r="F30" s="65"/>
      <c r="G30" s="65"/>
      <c r="H30" s="65"/>
    </row>
    <row r="31" spans="1:8" s="64" customFormat="1">
      <c r="A31" s="66" t="s">
        <v>186</v>
      </c>
      <c r="B31" s="66"/>
      <c r="C31" s="66">
        <f>C4+C11+C13+C17+C19+C24+C26+C29</f>
        <v>9544700</v>
      </c>
      <c r="D31" s="66">
        <f>D4+D11+D13+D17+D19+D24+D26+D29</f>
        <v>9199700</v>
      </c>
      <c r="E31" s="66">
        <f>E4+E11+E13+E17+E19+E24+E26+E29</f>
        <v>9051500</v>
      </c>
      <c r="F31" s="66"/>
      <c r="G31" s="66"/>
      <c r="H31" s="66"/>
    </row>
    <row r="32" spans="1:8">
      <c r="A32" s="65"/>
      <c r="B32" s="65"/>
      <c r="C32" s="65"/>
      <c r="D32" s="65"/>
      <c r="E32" s="65"/>
      <c r="F32" s="65"/>
      <c r="G32" s="65"/>
      <c r="H32" s="65"/>
    </row>
    <row r="33" spans="1:8">
      <c r="A33" s="65"/>
      <c r="B33" s="65"/>
      <c r="C33" s="65"/>
      <c r="D33" s="65"/>
      <c r="E33" s="65"/>
      <c r="F33" s="65"/>
      <c r="G33" s="65"/>
      <c r="H33" s="65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>
      <selection activeCell="B2" sqref="B2:E2"/>
    </sheetView>
  </sheetViews>
  <sheetFormatPr defaultColWidth="9.140625" defaultRowHeight="15.75"/>
  <cols>
    <col min="1" max="1" width="58" style="70" customWidth="1"/>
    <col min="2" max="2" width="28.42578125" style="70" customWidth="1"/>
    <col min="3" max="3" width="0.28515625" style="70" hidden="1" customWidth="1"/>
    <col min="4" max="4" width="17.28515625" style="70" customWidth="1"/>
    <col min="5" max="5" width="18" style="70" customWidth="1"/>
    <col min="6" max="16384" width="9.140625" style="72"/>
  </cols>
  <sheetData>
    <row r="1" spans="1:5">
      <c r="B1" s="71" t="s">
        <v>288</v>
      </c>
      <c r="C1" s="71"/>
      <c r="D1" s="71"/>
    </row>
    <row r="2" spans="1:5">
      <c r="B2" s="435" t="s">
        <v>734</v>
      </c>
      <c r="C2" s="435"/>
      <c r="D2" s="435"/>
      <c r="E2" s="435"/>
    </row>
    <row r="3" spans="1:5">
      <c r="B3" s="206" t="s">
        <v>600</v>
      </c>
      <c r="C3" s="71"/>
      <c r="D3" s="71"/>
    </row>
    <row r="4" spans="1:5">
      <c r="B4" s="206" t="s">
        <v>694</v>
      </c>
      <c r="C4" s="71"/>
      <c r="D4" s="71"/>
    </row>
    <row r="5" spans="1:5" ht="5.25" customHeight="1"/>
    <row r="6" spans="1:5" ht="24.75" customHeight="1">
      <c r="A6" s="433" t="s">
        <v>695</v>
      </c>
      <c r="B6" s="433"/>
      <c r="C6" s="433"/>
      <c r="D6" s="433"/>
      <c r="E6" s="433"/>
    </row>
    <row r="7" spans="1:5" ht="15.75" customHeight="1">
      <c r="A7" s="433"/>
      <c r="B7" s="433"/>
      <c r="C7" s="433"/>
      <c r="D7" s="433"/>
      <c r="E7" s="433"/>
    </row>
    <row r="8" spans="1:5">
      <c r="E8" s="73" t="s">
        <v>134</v>
      </c>
    </row>
    <row r="9" spans="1:5" ht="220.5">
      <c r="A9" s="74" t="s">
        <v>2</v>
      </c>
      <c r="B9" s="74" t="s">
        <v>0</v>
      </c>
      <c r="C9" s="168" t="s">
        <v>254</v>
      </c>
      <c r="D9" s="215" t="s">
        <v>645</v>
      </c>
      <c r="E9" s="216" t="s">
        <v>696</v>
      </c>
    </row>
    <row r="10" spans="1:5">
      <c r="A10" s="75" t="s">
        <v>4</v>
      </c>
      <c r="B10" s="76" t="s">
        <v>26</v>
      </c>
      <c r="C10" s="170">
        <f>C11+C14+C20+C23</f>
        <v>506300</v>
      </c>
      <c r="D10" s="241">
        <f>D11+D14+D20+D23</f>
        <v>802390</v>
      </c>
      <c r="E10" s="242">
        <f>E11+E14+E20+E23</f>
        <v>831660</v>
      </c>
    </row>
    <row r="11" spans="1:5" s="101" customFormat="1">
      <c r="A11" s="75" t="s">
        <v>5</v>
      </c>
      <c r="B11" s="76" t="s">
        <v>27</v>
      </c>
      <c r="C11" s="170">
        <f t="shared" ref="C11:D12" si="0">C12</f>
        <v>220000</v>
      </c>
      <c r="D11" s="241">
        <f t="shared" si="0"/>
        <v>350000</v>
      </c>
      <c r="E11" s="243">
        <f>E12</f>
        <v>360000</v>
      </c>
    </row>
    <row r="12" spans="1:5">
      <c r="A12" s="79" t="s">
        <v>6</v>
      </c>
      <c r="B12" s="78" t="s">
        <v>28</v>
      </c>
      <c r="C12" s="172">
        <f t="shared" si="0"/>
        <v>220000</v>
      </c>
      <c r="D12" s="244">
        <f t="shared" si="0"/>
        <v>350000</v>
      </c>
      <c r="E12" s="245">
        <f xml:space="preserve"> E13</f>
        <v>360000</v>
      </c>
    </row>
    <row r="13" spans="1:5" ht="97.5">
      <c r="A13" s="80" t="s">
        <v>199</v>
      </c>
      <c r="B13" s="78" t="s">
        <v>29</v>
      </c>
      <c r="C13" s="172">
        <v>220000</v>
      </c>
      <c r="D13" s="244">
        <v>350000</v>
      </c>
      <c r="E13" s="245">
        <v>360000</v>
      </c>
    </row>
    <row r="14" spans="1:5" ht="47.25">
      <c r="A14" s="77" t="s">
        <v>7</v>
      </c>
      <c r="B14" s="76" t="s">
        <v>76</v>
      </c>
      <c r="C14" s="170">
        <f>C15</f>
        <v>213300</v>
      </c>
      <c r="D14" s="241">
        <f>D15</f>
        <v>344390</v>
      </c>
      <c r="E14" s="386">
        <f>E15</f>
        <v>363660</v>
      </c>
    </row>
    <row r="15" spans="1:5" s="101" customFormat="1" ht="41.25" customHeight="1">
      <c r="A15" s="165" t="s">
        <v>8</v>
      </c>
      <c r="B15" s="76" t="s">
        <v>77</v>
      </c>
      <c r="C15" s="170">
        <v>213300</v>
      </c>
      <c r="D15" s="383">
        <f>D16+D17+D18+D19</f>
        <v>344390</v>
      </c>
      <c r="E15" s="383">
        <f>E16+E17+E18+E19</f>
        <v>363660</v>
      </c>
    </row>
    <row r="16" spans="1:5" ht="47.25">
      <c r="A16" s="80" t="s">
        <v>9</v>
      </c>
      <c r="B16" s="78" t="s">
        <v>273</v>
      </c>
      <c r="C16" s="172">
        <v>85137</v>
      </c>
      <c r="D16" s="246">
        <v>164300</v>
      </c>
      <c r="E16" s="246">
        <v>173920</v>
      </c>
    </row>
    <row r="17" spans="1:5" ht="78.75">
      <c r="A17" s="80" t="s">
        <v>10</v>
      </c>
      <c r="B17" s="78" t="s">
        <v>269</v>
      </c>
      <c r="C17" s="172">
        <v>898.4</v>
      </c>
      <c r="D17" s="246">
        <v>1120</v>
      </c>
      <c r="E17" s="246">
        <v>1160</v>
      </c>
    </row>
    <row r="18" spans="1:5" ht="78.75">
      <c r="A18" s="80" t="s">
        <v>11</v>
      </c>
      <c r="B18" s="78" t="s">
        <v>270</v>
      </c>
      <c r="C18" s="172">
        <v>149708.20000000001</v>
      </c>
      <c r="D18" s="246">
        <v>200490</v>
      </c>
      <c r="E18" s="246">
        <v>210000</v>
      </c>
    </row>
    <row r="19" spans="1:5" ht="65.25" customHeight="1">
      <c r="A19" s="80" t="s">
        <v>12</v>
      </c>
      <c r="B19" s="78" t="s">
        <v>271</v>
      </c>
      <c r="C19" s="172">
        <v>-22443.599999999999</v>
      </c>
      <c r="D19" s="246">
        <v>-21520</v>
      </c>
      <c r="E19" s="246">
        <v>-21420</v>
      </c>
    </row>
    <row r="20" spans="1:5" s="101" customFormat="1" hidden="1">
      <c r="A20" s="75" t="s">
        <v>13</v>
      </c>
      <c r="B20" s="76" t="s">
        <v>34</v>
      </c>
      <c r="C20" s="170">
        <v>0</v>
      </c>
      <c r="D20" s="241">
        <v>0</v>
      </c>
      <c r="E20" s="243">
        <f>E21</f>
        <v>0</v>
      </c>
    </row>
    <row r="21" spans="1:5" hidden="1">
      <c r="A21" s="79" t="s">
        <v>36</v>
      </c>
      <c r="B21" s="78" t="s">
        <v>35</v>
      </c>
      <c r="C21" s="172">
        <v>0</v>
      </c>
      <c r="D21" s="244">
        <v>0</v>
      </c>
      <c r="E21" s="245">
        <v>0</v>
      </c>
    </row>
    <row r="22" spans="1:5" ht="18" hidden="1" customHeight="1">
      <c r="A22" s="80" t="s">
        <v>36</v>
      </c>
      <c r="B22" s="78" t="s">
        <v>37</v>
      </c>
      <c r="C22" s="172">
        <v>0</v>
      </c>
      <c r="D22" s="244">
        <v>0</v>
      </c>
      <c r="E22" s="245">
        <v>0</v>
      </c>
    </row>
    <row r="23" spans="1:5" s="101" customFormat="1">
      <c r="A23" s="75" t="s">
        <v>14</v>
      </c>
      <c r="B23" s="76" t="s">
        <v>39</v>
      </c>
      <c r="C23" s="170">
        <f>C24+C28</f>
        <v>73000</v>
      </c>
      <c r="D23" s="241">
        <f>D24+D28</f>
        <v>108000</v>
      </c>
      <c r="E23" s="242">
        <f>E24+E28</f>
        <v>108000</v>
      </c>
    </row>
    <row r="24" spans="1:5" s="101" customFormat="1">
      <c r="A24" s="165" t="s">
        <v>38</v>
      </c>
      <c r="B24" s="76" t="s">
        <v>40</v>
      </c>
      <c r="C24" s="170">
        <f>C25</f>
        <v>21000</v>
      </c>
      <c r="D24" s="241">
        <f>D25</f>
        <v>40000</v>
      </c>
      <c r="E24" s="243">
        <f>E25</f>
        <v>40000</v>
      </c>
    </row>
    <row r="25" spans="1:5" s="166" customFormat="1" ht="50.25" customHeight="1">
      <c r="A25" s="79" t="s">
        <v>243</v>
      </c>
      <c r="B25" s="78" t="s">
        <v>244</v>
      </c>
      <c r="C25" s="172">
        <f>C26+C27</f>
        <v>21000</v>
      </c>
      <c r="D25" s="244">
        <f>D27+D26</f>
        <v>40000</v>
      </c>
      <c r="E25" s="245">
        <f>E26+E27</f>
        <v>40000</v>
      </c>
    </row>
    <row r="26" spans="1:5" ht="78.75" customHeight="1">
      <c r="A26" s="79" t="s">
        <v>242</v>
      </c>
      <c r="B26" s="78" t="s">
        <v>240</v>
      </c>
      <c r="C26" s="172">
        <v>20000</v>
      </c>
      <c r="D26" s="244">
        <v>39000</v>
      </c>
      <c r="E26" s="245">
        <v>39000</v>
      </c>
    </row>
    <row r="27" spans="1:5" ht="64.5" customHeight="1">
      <c r="A27" s="79" t="s">
        <v>241</v>
      </c>
      <c r="B27" s="78" t="s">
        <v>239</v>
      </c>
      <c r="C27" s="172">
        <v>1000</v>
      </c>
      <c r="D27" s="244">
        <v>1000</v>
      </c>
      <c r="E27" s="245">
        <v>1000</v>
      </c>
    </row>
    <row r="28" spans="1:5" s="101" customFormat="1" ht="14.25" customHeight="1">
      <c r="A28" s="165" t="s">
        <v>43</v>
      </c>
      <c r="B28" s="76" t="s">
        <v>655</v>
      </c>
      <c r="C28" s="170">
        <f>C29+C31</f>
        <v>52000</v>
      </c>
      <c r="D28" s="241">
        <f>D29+D31</f>
        <v>68000</v>
      </c>
      <c r="E28" s="243">
        <f>E29+E31</f>
        <v>68000</v>
      </c>
    </row>
    <row r="29" spans="1:5" ht="21.75" customHeight="1">
      <c r="A29" s="79" t="s">
        <v>237</v>
      </c>
      <c r="B29" s="78" t="s">
        <v>236</v>
      </c>
      <c r="C29" s="172">
        <f>C30</f>
        <v>2000</v>
      </c>
      <c r="D29" s="244">
        <f>D30</f>
        <v>60000</v>
      </c>
      <c r="E29" s="245">
        <f>E30</f>
        <v>60000</v>
      </c>
    </row>
    <row r="30" spans="1:5" ht="47.25">
      <c r="A30" s="79" t="s">
        <v>235</v>
      </c>
      <c r="B30" s="78" t="s">
        <v>236</v>
      </c>
      <c r="C30" s="172">
        <v>2000</v>
      </c>
      <c r="D30" s="244">
        <v>60000</v>
      </c>
      <c r="E30" s="245">
        <v>60000</v>
      </c>
    </row>
    <row r="31" spans="1:5">
      <c r="A31" s="81" t="s">
        <v>43</v>
      </c>
      <c r="B31" s="78" t="s">
        <v>44</v>
      </c>
      <c r="C31" s="172">
        <f t="shared" ref="C31:D32" si="1">C32</f>
        <v>50000</v>
      </c>
      <c r="D31" s="244">
        <f t="shared" si="1"/>
        <v>8000</v>
      </c>
      <c r="E31" s="247">
        <f>E32</f>
        <v>8000</v>
      </c>
    </row>
    <row r="32" spans="1:5" ht="23.25" customHeight="1">
      <c r="A32" s="81" t="s">
        <v>233</v>
      </c>
      <c r="B32" s="78" t="s">
        <v>234</v>
      </c>
      <c r="C32" s="172">
        <f t="shared" si="1"/>
        <v>50000</v>
      </c>
      <c r="D32" s="244">
        <f t="shared" si="1"/>
        <v>8000</v>
      </c>
      <c r="E32" s="247">
        <f>E33</f>
        <v>8000</v>
      </c>
    </row>
    <row r="33" spans="1:5" ht="55.5" customHeight="1">
      <c r="A33" s="81" t="s">
        <v>231</v>
      </c>
      <c r="B33" s="78" t="s">
        <v>232</v>
      </c>
      <c r="C33" s="172">
        <f>C35+C34</f>
        <v>50000</v>
      </c>
      <c r="D33" s="244">
        <f>D35+D34</f>
        <v>8000</v>
      </c>
      <c r="E33" s="247">
        <f>E34+E35</f>
        <v>8000</v>
      </c>
    </row>
    <row r="34" spans="1:5" ht="63">
      <c r="A34" s="82" t="s">
        <v>230</v>
      </c>
      <c r="B34" s="78" t="s">
        <v>229</v>
      </c>
      <c r="C34" s="172">
        <v>1000</v>
      </c>
      <c r="D34" s="244">
        <v>1000</v>
      </c>
      <c r="E34" s="247">
        <v>1000</v>
      </c>
    </row>
    <row r="35" spans="1:5" ht="68.25" customHeight="1">
      <c r="A35" s="82" t="s">
        <v>228</v>
      </c>
      <c r="B35" s="78" t="s">
        <v>227</v>
      </c>
      <c r="C35" s="172">
        <v>49000</v>
      </c>
      <c r="D35" s="244">
        <v>7000</v>
      </c>
      <c r="E35" s="247">
        <v>7000</v>
      </c>
    </row>
    <row r="36" spans="1:5" ht="26.25" hidden="1" customHeight="1">
      <c r="A36" s="83" t="s">
        <v>223</v>
      </c>
      <c r="B36" s="87" t="s">
        <v>224</v>
      </c>
      <c r="C36" s="175"/>
      <c r="D36" s="239"/>
      <c r="E36" s="248"/>
    </row>
    <row r="37" spans="1:5" ht="35.25" hidden="1" customHeight="1">
      <c r="A37" s="81" t="s">
        <v>225</v>
      </c>
      <c r="B37" s="84" t="s">
        <v>226</v>
      </c>
      <c r="C37" s="177"/>
      <c r="D37" s="249"/>
      <c r="E37" s="247"/>
    </row>
    <row r="38" spans="1:5" ht="27" hidden="1" customHeight="1">
      <c r="A38" s="81" t="s">
        <v>66</v>
      </c>
      <c r="B38" s="84" t="s">
        <v>65</v>
      </c>
      <c r="C38" s="177"/>
      <c r="D38" s="249"/>
      <c r="E38" s="247"/>
    </row>
    <row r="39" spans="1:5" ht="33.75" hidden="1" customHeight="1">
      <c r="A39" s="82" t="s">
        <v>57</v>
      </c>
      <c r="B39" s="84" t="s">
        <v>58</v>
      </c>
      <c r="C39" s="177"/>
      <c r="D39" s="249"/>
      <c r="E39" s="247"/>
    </row>
    <row r="40" spans="1:5" ht="28.5" hidden="1" customHeight="1">
      <c r="A40" s="85" t="s">
        <v>60</v>
      </c>
      <c r="B40" s="84" t="s">
        <v>59</v>
      </c>
      <c r="C40" s="177"/>
      <c r="D40" s="249"/>
      <c r="E40" s="247"/>
    </row>
    <row r="41" spans="1:5" ht="34.5" hidden="1" customHeight="1">
      <c r="A41" s="85" t="s">
        <v>63</v>
      </c>
      <c r="B41" s="84" t="s">
        <v>61</v>
      </c>
      <c r="C41" s="177"/>
      <c r="D41" s="249"/>
      <c r="E41" s="247"/>
    </row>
    <row r="42" spans="1:5" ht="27.75" hidden="1" customHeight="1">
      <c r="A42" s="85" t="s">
        <v>64</v>
      </c>
      <c r="B42" s="84" t="s">
        <v>62</v>
      </c>
      <c r="C42" s="177"/>
      <c r="D42" s="249"/>
      <c r="E42" s="247"/>
    </row>
    <row r="43" spans="1:5">
      <c r="A43" s="86" t="s">
        <v>17</v>
      </c>
      <c r="B43" s="87" t="s">
        <v>68</v>
      </c>
      <c r="C43" s="175" t="e">
        <f>C44</f>
        <v>#REF!</v>
      </c>
      <c r="D43" s="239">
        <f>D44</f>
        <v>3718000</v>
      </c>
      <c r="E43" s="248">
        <f>E44</f>
        <v>3739000</v>
      </c>
    </row>
    <row r="44" spans="1:5" ht="47.25">
      <c r="A44" s="83" t="s">
        <v>18</v>
      </c>
      <c r="B44" s="84" t="s">
        <v>69</v>
      </c>
      <c r="C44" s="177" t="e">
        <f>C45+C47+C50</f>
        <v>#REF!</v>
      </c>
      <c r="D44" s="249">
        <f>D45+D55+D50+D47</f>
        <v>3718000</v>
      </c>
      <c r="E44" s="249">
        <f>E45+E55+E50+E47</f>
        <v>3739000</v>
      </c>
    </row>
    <row r="45" spans="1:5" s="101" customFormat="1" ht="31.5">
      <c r="A45" s="163" t="s">
        <v>19</v>
      </c>
      <c r="B45" s="87" t="s">
        <v>651</v>
      </c>
      <c r="C45" s="175" t="e">
        <f>#REF!+C46</f>
        <v>#REF!</v>
      </c>
      <c r="D45" s="239">
        <f>D46</f>
        <v>3235300</v>
      </c>
      <c r="E45" s="239">
        <f>E46</f>
        <v>3249500</v>
      </c>
    </row>
    <row r="46" spans="1:5" ht="33.75" customHeight="1">
      <c r="A46" s="94" t="s">
        <v>652</v>
      </c>
      <c r="B46" s="84" t="s">
        <v>644</v>
      </c>
      <c r="C46" s="177">
        <v>1440700</v>
      </c>
      <c r="D46" s="249">
        <v>3235300</v>
      </c>
      <c r="E46" s="247">
        <v>3249500</v>
      </c>
    </row>
    <row r="47" spans="1:5" s="101" customFormat="1" ht="18" customHeight="1">
      <c r="A47" s="163" t="s">
        <v>281</v>
      </c>
      <c r="B47" s="164" t="s">
        <v>654</v>
      </c>
      <c r="C47" s="213">
        <f t="shared" ref="C47:E48" si="2">C48</f>
        <v>0</v>
      </c>
      <c r="D47" s="381">
        <f t="shared" si="2"/>
        <v>300000</v>
      </c>
      <c r="E47" s="382">
        <f t="shared" si="2"/>
        <v>300000</v>
      </c>
    </row>
    <row r="48" spans="1:5" ht="18" customHeight="1">
      <c r="A48" s="88" t="s">
        <v>139</v>
      </c>
      <c r="B48" s="92" t="s">
        <v>653</v>
      </c>
      <c r="C48" s="214">
        <f t="shared" si="2"/>
        <v>0</v>
      </c>
      <c r="D48" s="249">
        <f t="shared" si="2"/>
        <v>300000</v>
      </c>
      <c r="E48" s="247">
        <f t="shared" si="2"/>
        <v>300000</v>
      </c>
    </row>
    <row r="49" spans="1:7" ht="21" customHeight="1">
      <c r="A49" s="88" t="s">
        <v>282</v>
      </c>
      <c r="B49" s="92" t="s">
        <v>584</v>
      </c>
      <c r="C49" s="177">
        <v>0</v>
      </c>
      <c r="D49" s="249">
        <v>300000</v>
      </c>
      <c r="E49" s="247">
        <v>300000</v>
      </c>
    </row>
    <row r="50" spans="1:7" s="101" customFormat="1" ht="31.5">
      <c r="A50" s="163" t="s">
        <v>22</v>
      </c>
      <c r="B50" s="87" t="s">
        <v>582</v>
      </c>
      <c r="C50" s="175" t="e">
        <f>C53+#REF!</f>
        <v>#REF!</v>
      </c>
      <c r="D50" s="239">
        <f>D53+D51</f>
        <v>182700</v>
      </c>
      <c r="E50" s="239">
        <f>E53+E51</f>
        <v>189500</v>
      </c>
    </row>
    <row r="51" spans="1:7" ht="47.25">
      <c r="A51" s="95" t="s">
        <v>191</v>
      </c>
      <c r="B51" s="92" t="s">
        <v>577</v>
      </c>
      <c r="C51" s="177">
        <v>600</v>
      </c>
      <c r="D51" s="249">
        <f>D52</f>
        <v>700</v>
      </c>
      <c r="E51" s="247">
        <f>E52</f>
        <v>700</v>
      </c>
    </row>
    <row r="52" spans="1:7" ht="47.25">
      <c r="A52" s="95" t="s">
        <v>646</v>
      </c>
      <c r="B52" s="92" t="s">
        <v>578</v>
      </c>
      <c r="C52" s="177">
        <v>600</v>
      </c>
      <c r="D52" s="249">
        <v>700</v>
      </c>
      <c r="E52" s="247">
        <v>700</v>
      </c>
    </row>
    <row r="53" spans="1:7" ht="47.25">
      <c r="A53" s="94" t="s">
        <v>138</v>
      </c>
      <c r="B53" s="92" t="s">
        <v>575</v>
      </c>
      <c r="C53" s="177">
        <f>C54</f>
        <v>35100</v>
      </c>
      <c r="D53" s="249">
        <v>182000</v>
      </c>
      <c r="E53" s="247">
        <f>E54</f>
        <v>188800</v>
      </c>
    </row>
    <row r="54" spans="1:7" ht="47.25">
      <c r="A54" s="95" t="s">
        <v>647</v>
      </c>
      <c r="B54" s="92" t="s">
        <v>576</v>
      </c>
      <c r="C54" s="177">
        <v>35100</v>
      </c>
      <c r="D54" s="249">
        <v>182000</v>
      </c>
      <c r="E54" s="247">
        <v>188800</v>
      </c>
    </row>
    <row r="55" spans="1:7" s="101" customFormat="1" ht="31.5">
      <c r="A55" s="163" t="s">
        <v>75</v>
      </c>
      <c r="B55" s="164" t="s">
        <v>579</v>
      </c>
      <c r="C55" s="175">
        <f>C56</f>
        <v>511200</v>
      </c>
      <c r="D55" s="239">
        <f>D56</f>
        <v>0</v>
      </c>
      <c r="E55" s="248">
        <f>E56</f>
        <v>0</v>
      </c>
    </row>
    <row r="56" spans="1:7" ht="31.5">
      <c r="A56" s="88" t="s">
        <v>75</v>
      </c>
      <c r="B56" s="92" t="s">
        <v>580</v>
      </c>
      <c r="C56" s="177">
        <v>511200</v>
      </c>
      <c r="D56" s="249">
        <f>D57</f>
        <v>0</v>
      </c>
      <c r="E56" s="247">
        <f>E57</f>
        <v>0</v>
      </c>
    </row>
    <row r="57" spans="1:7" ht="31.5">
      <c r="A57" s="88" t="s">
        <v>275</v>
      </c>
      <c r="B57" s="92" t="s">
        <v>581</v>
      </c>
      <c r="C57" s="177">
        <v>511200</v>
      </c>
      <c r="D57" s="249">
        <v>0</v>
      </c>
      <c r="E57" s="247">
        <v>0</v>
      </c>
    </row>
    <row r="58" spans="1:7">
      <c r="A58" s="96" t="s">
        <v>24</v>
      </c>
      <c r="B58" s="87"/>
      <c r="C58" s="175" t="e">
        <f>C10+C43</f>
        <v>#REF!</v>
      </c>
      <c r="D58" s="239">
        <f>D10+D43</f>
        <v>4520390</v>
      </c>
      <c r="E58" s="239">
        <f>E10+E43</f>
        <v>4570660</v>
      </c>
    </row>
    <row r="61" spans="1:7">
      <c r="E61" s="97"/>
    </row>
    <row r="62" spans="1:7" ht="37.5">
      <c r="A62" s="98" t="s">
        <v>196</v>
      </c>
      <c r="B62" s="434" t="s">
        <v>197</v>
      </c>
      <c r="C62" s="434"/>
      <c r="D62" s="434"/>
      <c r="E62" s="434"/>
      <c r="G62" s="99"/>
    </row>
  </sheetData>
  <mergeCells count="3">
    <mergeCell ref="A6:E7"/>
    <mergeCell ref="B62:E62"/>
    <mergeCell ref="B2:E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70" customWidth="1"/>
    <col min="2" max="2" width="28.42578125" style="70" customWidth="1"/>
    <col min="3" max="4" width="16" style="70" customWidth="1"/>
    <col min="5" max="16384" width="9.140625" style="72"/>
  </cols>
  <sheetData>
    <row r="1" spans="1:4">
      <c r="C1" s="71" t="s">
        <v>1</v>
      </c>
    </row>
    <row r="2" spans="1:4">
      <c r="C2" s="71" t="s">
        <v>25</v>
      </c>
    </row>
    <row r="3" spans="1:4">
      <c r="C3" s="71" t="s">
        <v>198</v>
      </c>
    </row>
    <row r="4" spans="1:4">
      <c r="C4" s="71" t="s">
        <v>217</v>
      </c>
    </row>
    <row r="6" spans="1:4" ht="15">
      <c r="A6" s="433" t="s">
        <v>200</v>
      </c>
      <c r="B6" s="433"/>
      <c r="C6" s="433"/>
      <c r="D6" s="433"/>
    </row>
    <row r="7" spans="1:4" ht="15.75" customHeight="1">
      <c r="A7" s="433"/>
      <c r="B7" s="433"/>
      <c r="C7" s="433"/>
      <c r="D7" s="433"/>
    </row>
    <row r="8" spans="1:4">
      <c r="C8" s="73"/>
      <c r="D8" s="73" t="s">
        <v>134</v>
      </c>
    </row>
    <row r="9" spans="1:4" ht="47.25" customHeight="1">
      <c r="A9" s="438" t="s">
        <v>2</v>
      </c>
      <c r="B9" s="438" t="s">
        <v>0</v>
      </c>
      <c r="C9" s="436" t="s">
        <v>3</v>
      </c>
      <c r="D9" s="437"/>
    </row>
    <row r="10" spans="1:4">
      <c r="A10" s="439"/>
      <c r="B10" s="439"/>
      <c r="C10" s="156" t="s">
        <v>194</v>
      </c>
      <c r="D10" s="156" t="s">
        <v>245</v>
      </c>
    </row>
    <row r="11" spans="1:4">
      <c r="A11" s="75" t="s">
        <v>4</v>
      </c>
      <c r="B11" s="76" t="s">
        <v>26</v>
      </c>
      <c r="C11" s="135">
        <f>C12+C15+C21+C27+C30</f>
        <v>403800</v>
      </c>
      <c r="D11" s="135">
        <f>D12+D15+D21+D27+D30</f>
        <v>383000</v>
      </c>
    </row>
    <row r="12" spans="1:4">
      <c r="A12" s="77" t="s">
        <v>5</v>
      </c>
      <c r="B12" s="78" t="s">
        <v>27</v>
      </c>
      <c r="C12" s="136">
        <f>C13</f>
        <v>140000</v>
      </c>
      <c r="D12" s="136">
        <f>D13</f>
        <v>145000</v>
      </c>
    </row>
    <row r="13" spans="1:4">
      <c r="A13" s="79" t="s">
        <v>6</v>
      </c>
      <c r="B13" s="78" t="s">
        <v>28</v>
      </c>
      <c r="C13" s="136">
        <f>C14</f>
        <v>140000</v>
      </c>
      <c r="D13" s="136">
        <f>D14</f>
        <v>145000</v>
      </c>
    </row>
    <row r="14" spans="1:4" ht="97.5">
      <c r="A14" s="80" t="s">
        <v>199</v>
      </c>
      <c r="B14" s="78" t="s">
        <v>29</v>
      </c>
      <c r="C14" s="137">
        <v>140000</v>
      </c>
      <c r="D14" s="137">
        <v>145000</v>
      </c>
    </row>
    <row r="15" spans="1:4" s="101" customFormat="1" ht="47.25">
      <c r="A15" s="75" t="s">
        <v>7</v>
      </c>
      <c r="B15" s="76" t="s">
        <v>76</v>
      </c>
      <c r="C15" s="135">
        <f>C16</f>
        <v>150800</v>
      </c>
      <c r="D15" s="135">
        <f>D16</f>
        <v>125000</v>
      </c>
    </row>
    <row r="16" spans="1:4" ht="31.5">
      <c r="A16" s="79" t="s">
        <v>8</v>
      </c>
      <c r="B16" s="78" t="s">
        <v>77</v>
      </c>
      <c r="C16" s="136">
        <f>C17+C18+C19+C20</f>
        <v>150800</v>
      </c>
      <c r="D16" s="136">
        <f>D17+D18+D19+D20</f>
        <v>125000</v>
      </c>
    </row>
    <row r="17" spans="1:4" ht="47.25">
      <c r="A17" s="80" t="s">
        <v>9</v>
      </c>
      <c r="B17" s="78" t="s">
        <v>30</v>
      </c>
      <c r="C17" s="136">
        <v>55100</v>
      </c>
      <c r="D17" s="136">
        <v>45700</v>
      </c>
    </row>
    <row r="18" spans="1:4" ht="78.75">
      <c r="A18" s="80" t="s">
        <v>10</v>
      </c>
      <c r="B18" s="78" t="s">
        <v>31</v>
      </c>
      <c r="C18" s="136">
        <v>1300</v>
      </c>
      <c r="D18" s="136">
        <v>1000</v>
      </c>
    </row>
    <row r="19" spans="1:4" ht="78.75">
      <c r="A19" s="80" t="s">
        <v>11</v>
      </c>
      <c r="B19" s="78" t="s">
        <v>32</v>
      </c>
      <c r="C19" s="136">
        <v>89200</v>
      </c>
      <c r="D19" s="136">
        <v>74000</v>
      </c>
    </row>
    <row r="20" spans="1:4" ht="78.75">
      <c r="A20" s="80" t="s">
        <v>12</v>
      </c>
      <c r="B20" s="78" t="s">
        <v>33</v>
      </c>
      <c r="C20" s="136">
        <v>5200</v>
      </c>
      <c r="D20" s="136">
        <v>4300</v>
      </c>
    </row>
    <row r="21" spans="1:4" s="101" customFormat="1">
      <c r="A21" s="75" t="s">
        <v>14</v>
      </c>
      <c r="B21" s="76" t="s">
        <v>39</v>
      </c>
      <c r="C21" s="135">
        <f>C22+C24</f>
        <v>24000</v>
      </c>
      <c r="D21" s="135">
        <f>C22+C24</f>
        <v>24000</v>
      </c>
    </row>
    <row r="22" spans="1:4">
      <c r="A22" s="79" t="s">
        <v>38</v>
      </c>
      <c r="B22" s="78" t="s">
        <v>40</v>
      </c>
      <c r="C22" s="136">
        <v>20000</v>
      </c>
      <c r="D22" s="136">
        <v>20000</v>
      </c>
    </row>
    <row r="23" spans="1:4" ht="47.25">
      <c r="A23" s="79" t="s">
        <v>41</v>
      </c>
      <c r="B23" s="78" t="s">
        <v>42</v>
      </c>
      <c r="C23" s="137">
        <v>20000</v>
      </c>
      <c r="D23" s="137">
        <v>20000</v>
      </c>
    </row>
    <row r="24" spans="1:4">
      <c r="A24" s="81" t="s">
        <v>43</v>
      </c>
      <c r="B24" s="78" t="s">
        <v>44</v>
      </c>
      <c r="C24" s="138">
        <v>4000</v>
      </c>
      <c r="D24" s="138">
        <v>4000</v>
      </c>
    </row>
    <row r="25" spans="1:4" ht="94.5">
      <c r="A25" s="82" t="s">
        <v>46</v>
      </c>
      <c r="B25" s="78" t="s">
        <v>45</v>
      </c>
      <c r="C25" s="139">
        <v>1000</v>
      </c>
      <c r="D25" s="139">
        <v>1000</v>
      </c>
    </row>
    <row r="26" spans="1:4" ht="94.5">
      <c r="A26" s="82" t="s">
        <v>47</v>
      </c>
      <c r="B26" s="78" t="s">
        <v>48</v>
      </c>
      <c r="C26" s="139">
        <v>3000</v>
      </c>
      <c r="D26" s="139">
        <v>3000</v>
      </c>
    </row>
    <row r="27" spans="1:4" ht="47.25" hidden="1">
      <c r="A27" s="83" t="s">
        <v>49</v>
      </c>
      <c r="B27" s="78" t="s">
        <v>50</v>
      </c>
      <c r="C27" s="139">
        <v>0</v>
      </c>
      <c r="D27" s="139">
        <f>D28</f>
        <v>0</v>
      </c>
    </row>
    <row r="28" spans="1:4" hidden="1">
      <c r="A28" s="81" t="s">
        <v>51</v>
      </c>
      <c r="B28" s="78" t="s">
        <v>52</v>
      </c>
      <c r="C28" s="139">
        <v>0</v>
      </c>
      <c r="D28" s="139">
        <v>0</v>
      </c>
    </row>
    <row r="29" spans="1:4" ht="47.25" hidden="1">
      <c r="A29" s="82" t="s">
        <v>53</v>
      </c>
      <c r="B29" s="78" t="s">
        <v>54</v>
      </c>
      <c r="C29" s="139">
        <v>0</v>
      </c>
      <c r="D29" s="139">
        <v>0</v>
      </c>
    </row>
    <row r="30" spans="1:4" s="101" customFormat="1" ht="47.25">
      <c r="A30" s="96" t="s">
        <v>15</v>
      </c>
      <c r="B30" s="87" t="s">
        <v>55</v>
      </c>
      <c r="C30" s="140">
        <f>C31+C33</f>
        <v>89000</v>
      </c>
      <c r="D30" s="140">
        <f>D31+D33</f>
        <v>89000</v>
      </c>
    </row>
    <row r="31" spans="1:4" ht="110.25">
      <c r="A31" s="81" t="s">
        <v>16</v>
      </c>
      <c r="B31" s="84" t="s">
        <v>56</v>
      </c>
      <c r="C31" s="138">
        <f>C32</f>
        <v>44500</v>
      </c>
      <c r="D31" s="138">
        <f>D32</f>
        <v>44500</v>
      </c>
    </row>
    <row r="32" spans="1:4" ht="78.75">
      <c r="A32" s="81" t="s">
        <v>66</v>
      </c>
      <c r="B32" s="84" t="s">
        <v>65</v>
      </c>
      <c r="C32" s="138">
        <v>44500</v>
      </c>
      <c r="D32" s="138">
        <v>44500</v>
      </c>
    </row>
    <row r="33" spans="1:4" ht="94.5">
      <c r="A33" s="82" t="s">
        <v>57</v>
      </c>
      <c r="B33" s="84" t="s">
        <v>58</v>
      </c>
      <c r="C33" s="139">
        <v>44500</v>
      </c>
      <c r="D33" s="139">
        <v>44500</v>
      </c>
    </row>
    <row r="34" spans="1:4" ht="94.5" hidden="1">
      <c r="A34" s="85" t="s">
        <v>60</v>
      </c>
      <c r="B34" s="84" t="s">
        <v>59</v>
      </c>
      <c r="C34" s="138">
        <v>0</v>
      </c>
      <c r="D34" s="138">
        <f>D35</f>
        <v>0</v>
      </c>
    </row>
    <row r="35" spans="1:4" ht="94.5" hidden="1">
      <c r="A35" s="85" t="s">
        <v>63</v>
      </c>
      <c r="B35" s="84" t="s">
        <v>61</v>
      </c>
      <c r="C35" s="138">
        <v>0</v>
      </c>
      <c r="D35" s="138">
        <v>0</v>
      </c>
    </row>
    <row r="36" spans="1:4" ht="94.5" hidden="1">
      <c r="A36" s="85" t="s">
        <v>64</v>
      </c>
      <c r="B36" s="84" t="s">
        <v>62</v>
      </c>
      <c r="C36" s="139">
        <v>0</v>
      </c>
      <c r="D36" s="139">
        <v>0</v>
      </c>
    </row>
    <row r="37" spans="1:4">
      <c r="A37" s="86" t="s">
        <v>17</v>
      </c>
      <c r="B37" s="87" t="s">
        <v>68</v>
      </c>
      <c r="C37" s="140">
        <f>C38</f>
        <v>2232900</v>
      </c>
      <c r="D37" s="140">
        <f>D38</f>
        <v>2289400</v>
      </c>
    </row>
    <row r="38" spans="1:4" ht="47.25">
      <c r="A38" s="83" t="s">
        <v>18</v>
      </c>
      <c r="B38" s="84" t="s">
        <v>69</v>
      </c>
      <c r="C38" s="138">
        <f>C39+C42+C45+C48</f>
        <v>2232900</v>
      </c>
      <c r="D38" s="138">
        <f>D39+D42+D45</f>
        <v>2289400</v>
      </c>
    </row>
    <row r="39" spans="1:4" ht="31.5">
      <c r="A39" s="88" t="s">
        <v>19</v>
      </c>
      <c r="B39" s="84" t="s">
        <v>70</v>
      </c>
      <c r="C39" s="138">
        <f>C40</f>
        <v>819000</v>
      </c>
      <c r="D39" s="138">
        <v>799500</v>
      </c>
    </row>
    <row r="40" spans="1:4" ht="31.5">
      <c r="A40" s="89" t="s">
        <v>20</v>
      </c>
      <c r="B40" s="84" t="s">
        <v>71</v>
      </c>
      <c r="C40" s="138">
        <v>819000</v>
      </c>
      <c r="D40" s="138">
        <v>799500</v>
      </c>
    </row>
    <row r="41" spans="1:4" ht="31.5">
      <c r="A41" s="90" t="s">
        <v>67</v>
      </c>
      <c r="B41" s="84" t="s">
        <v>73</v>
      </c>
      <c r="C41" s="138">
        <v>819000</v>
      </c>
      <c r="D41" s="138">
        <v>799500</v>
      </c>
    </row>
    <row r="42" spans="1:4" ht="47.25">
      <c r="A42" s="88" t="s">
        <v>21</v>
      </c>
      <c r="B42" s="84" t="s">
        <v>74</v>
      </c>
      <c r="C42" s="138">
        <v>1373500</v>
      </c>
      <c r="D42" s="138">
        <f>D43</f>
        <v>1449400</v>
      </c>
    </row>
    <row r="43" spans="1:4">
      <c r="A43" s="91" t="s">
        <v>139</v>
      </c>
      <c r="B43" s="92" t="s">
        <v>140</v>
      </c>
      <c r="C43" s="138">
        <v>1373500</v>
      </c>
      <c r="D43" s="138">
        <v>1449400</v>
      </c>
    </row>
    <row r="44" spans="1:4">
      <c r="A44" s="93" t="s">
        <v>136</v>
      </c>
      <c r="B44" s="92" t="s">
        <v>135</v>
      </c>
      <c r="C44" s="138">
        <v>1373500</v>
      </c>
      <c r="D44" s="138">
        <v>1449400</v>
      </c>
    </row>
    <row r="45" spans="1:4" ht="31.5">
      <c r="A45" s="88" t="s">
        <v>22</v>
      </c>
      <c r="B45" s="84" t="s">
        <v>72</v>
      </c>
      <c r="C45" s="138">
        <f>C46+C47</f>
        <v>40400</v>
      </c>
      <c r="D45" s="138">
        <f>D46+D47</f>
        <v>40500</v>
      </c>
    </row>
    <row r="46" spans="1:4" ht="47.25">
      <c r="A46" s="93" t="s">
        <v>141</v>
      </c>
      <c r="B46" s="84" t="s">
        <v>137</v>
      </c>
      <c r="C46" s="138">
        <v>39700</v>
      </c>
      <c r="D46" s="138">
        <v>39800</v>
      </c>
    </row>
    <row r="47" spans="1:4" ht="47.25">
      <c r="A47" s="95" t="s">
        <v>191</v>
      </c>
      <c r="B47" s="92" t="s">
        <v>192</v>
      </c>
      <c r="C47" s="138">
        <v>700</v>
      </c>
      <c r="D47" s="138">
        <v>700</v>
      </c>
    </row>
    <row r="48" spans="1:4" hidden="1">
      <c r="A48" s="95"/>
      <c r="B48" s="92" t="s">
        <v>193</v>
      </c>
      <c r="C48" s="138"/>
      <c r="D48" s="138"/>
    </row>
    <row r="49" spans="1:5">
      <c r="A49" s="96" t="s">
        <v>24</v>
      </c>
      <c r="B49" s="87"/>
      <c r="C49" s="140">
        <f>C11+C37</f>
        <v>2636700</v>
      </c>
      <c r="D49" s="140">
        <f>D11+D37</f>
        <v>2672400</v>
      </c>
    </row>
    <row r="50" spans="1:5">
      <c r="C50" s="132"/>
      <c r="D50" s="132"/>
    </row>
    <row r="52" spans="1:5">
      <c r="C52" s="97"/>
      <c r="D52" s="97"/>
    </row>
    <row r="53" spans="1:5" ht="18.75">
      <c r="A53" s="100" t="s">
        <v>196</v>
      </c>
      <c r="B53" s="100"/>
      <c r="C53" s="100"/>
      <c r="D53" s="100" t="s">
        <v>201</v>
      </c>
      <c r="E53" s="99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A2" sqref="A2:C2"/>
    </sheetView>
  </sheetViews>
  <sheetFormatPr defaultRowHeight="15.75"/>
  <cols>
    <col min="1" max="1" width="57.5703125" style="410" customWidth="1"/>
    <col min="2" max="2" width="22.7109375" style="410" customWidth="1"/>
    <col min="3" max="3" width="22.28515625" style="410" customWidth="1"/>
    <col min="4" max="4" width="0.140625" style="410" customWidth="1"/>
    <col min="5" max="5" width="15.42578125" style="6" hidden="1" customWidth="1"/>
  </cols>
  <sheetData>
    <row r="1" spans="1:5">
      <c r="A1" s="442" t="s">
        <v>621</v>
      </c>
      <c r="B1" s="443"/>
      <c r="C1" s="443"/>
      <c r="D1" s="5"/>
    </row>
    <row r="2" spans="1:5">
      <c r="A2" s="442" t="s">
        <v>742</v>
      </c>
      <c r="B2" s="443"/>
      <c r="C2" s="443"/>
      <c r="D2" s="5"/>
    </row>
    <row r="3" spans="1:5">
      <c r="A3" s="442" t="s">
        <v>601</v>
      </c>
      <c r="B3" s="443"/>
      <c r="C3" s="443"/>
      <c r="D3" s="5"/>
    </row>
    <row r="4" spans="1:5">
      <c r="A4" s="442" t="s">
        <v>698</v>
      </c>
      <c r="B4" s="443"/>
      <c r="C4" s="443"/>
      <c r="D4" s="5"/>
    </row>
    <row r="6" spans="1:5">
      <c r="A6" s="440" t="s">
        <v>78</v>
      </c>
      <c r="B6" s="441"/>
      <c r="C6" s="441"/>
      <c r="D6" s="441"/>
      <c r="E6" s="441"/>
    </row>
    <row r="7" spans="1:5" ht="32.25" customHeight="1">
      <c r="A7" s="440" t="s">
        <v>699</v>
      </c>
      <c r="B7" s="440"/>
      <c r="C7" s="440"/>
      <c r="D7" s="440"/>
      <c r="E7" s="440"/>
    </row>
    <row r="8" spans="1:5">
      <c r="A8" s="409"/>
    </row>
    <row r="9" spans="1:5">
      <c r="A9" s="47" t="s">
        <v>79</v>
      </c>
      <c r="B9" s="47" t="s">
        <v>79</v>
      </c>
      <c r="C9" s="47" t="s">
        <v>134</v>
      </c>
      <c r="D9" s="47"/>
      <c r="E9" s="47" t="s">
        <v>148</v>
      </c>
    </row>
    <row r="10" spans="1:5" ht="15">
      <c r="A10" s="161" t="s">
        <v>80</v>
      </c>
      <c r="B10" s="161" t="s">
        <v>81</v>
      </c>
      <c r="C10" s="161" t="s">
        <v>593</v>
      </c>
      <c r="D10" s="180"/>
      <c r="E10" s="180" t="s">
        <v>260</v>
      </c>
    </row>
    <row r="11" spans="1:5" ht="15">
      <c r="A11" s="159" t="s">
        <v>82</v>
      </c>
      <c r="B11" s="217" t="s">
        <v>83</v>
      </c>
      <c r="C11" s="231">
        <f>C12+C13+C14+C16+C17+C15</f>
        <v>5026710</v>
      </c>
      <c r="D11" s="198">
        <f>D17+D16+D14+D13+D12</f>
        <v>1670640</v>
      </c>
      <c r="E11" s="199">
        <f>SUM(E12:E17)</f>
        <v>1609030</v>
      </c>
    </row>
    <row r="12" spans="1:5" ht="30">
      <c r="A12" s="160" t="s">
        <v>84</v>
      </c>
      <c r="B12" s="218" t="s">
        <v>85</v>
      </c>
      <c r="C12" s="219">
        <v>926066</v>
      </c>
      <c r="D12" s="195">
        <v>358140</v>
      </c>
      <c r="E12" s="200">
        <v>295330</v>
      </c>
    </row>
    <row r="13" spans="1:5" ht="45">
      <c r="A13" s="160" t="s">
        <v>86</v>
      </c>
      <c r="B13" s="218" t="s">
        <v>87</v>
      </c>
      <c r="C13" s="219">
        <v>3183198</v>
      </c>
      <c r="D13" s="195">
        <v>1218200</v>
      </c>
      <c r="E13" s="200">
        <v>1219400</v>
      </c>
    </row>
    <row r="14" spans="1:5" ht="45">
      <c r="A14" s="160" t="s">
        <v>88</v>
      </c>
      <c r="B14" s="218" t="s">
        <v>89</v>
      </c>
      <c r="C14" s="232">
        <v>906746</v>
      </c>
      <c r="D14" s="195">
        <v>90700</v>
      </c>
      <c r="E14" s="200">
        <v>90700</v>
      </c>
    </row>
    <row r="15" spans="1:5" ht="15.75" customHeight="1">
      <c r="A15" s="160" t="s">
        <v>212</v>
      </c>
      <c r="B15" s="220" t="s">
        <v>213</v>
      </c>
      <c r="C15" s="221">
        <v>0</v>
      </c>
      <c r="D15" s="195" t="s">
        <v>257</v>
      </c>
      <c r="E15" s="195" t="s">
        <v>257</v>
      </c>
    </row>
    <row r="16" spans="1:5" ht="15">
      <c r="A16" s="160" t="s">
        <v>90</v>
      </c>
      <c r="B16" s="218" t="s">
        <v>91</v>
      </c>
      <c r="C16" s="219">
        <v>5000</v>
      </c>
      <c r="D16" s="195">
        <v>3000</v>
      </c>
      <c r="E16" s="200">
        <v>3000</v>
      </c>
    </row>
    <row r="17" spans="1:5" ht="15">
      <c r="A17" s="162" t="s">
        <v>221</v>
      </c>
      <c r="B17" s="220" t="s">
        <v>218</v>
      </c>
      <c r="C17" s="221">
        <v>5700</v>
      </c>
      <c r="D17" s="195">
        <v>600</v>
      </c>
      <c r="E17" s="200">
        <v>600</v>
      </c>
    </row>
    <row r="18" spans="1:5" ht="15">
      <c r="A18" s="159" t="s">
        <v>146</v>
      </c>
      <c r="B18" s="222" t="s">
        <v>147</v>
      </c>
      <c r="C18" s="223">
        <f>C19</f>
        <v>173700</v>
      </c>
      <c r="D18" s="201">
        <v>35100</v>
      </c>
      <c r="E18" s="202">
        <f>E19</f>
        <v>35100</v>
      </c>
    </row>
    <row r="19" spans="1:5" ht="18" customHeight="1">
      <c r="A19" s="160" t="s">
        <v>145</v>
      </c>
      <c r="B19" s="220" t="s">
        <v>144</v>
      </c>
      <c r="C19" s="221">
        <v>173700</v>
      </c>
      <c r="D19" s="195" t="s">
        <v>256</v>
      </c>
      <c r="E19" s="200">
        <v>35100</v>
      </c>
    </row>
    <row r="20" spans="1:5" ht="28.5">
      <c r="A20" s="159" t="s">
        <v>92</v>
      </c>
      <c r="B20" s="217" t="s">
        <v>93</v>
      </c>
      <c r="C20" s="223">
        <f>C21+C22</f>
        <v>6000</v>
      </c>
      <c r="D20" s="201">
        <v>30000</v>
      </c>
      <c r="E20" s="202">
        <v>30000</v>
      </c>
    </row>
    <row r="21" spans="1:5" ht="15">
      <c r="A21" s="160" t="s">
        <v>594</v>
      </c>
      <c r="B21" s="218" t="s">
        <v>95</v>
      </c>
      <c r="C21" s="219">
        <v>1000</v>
      </c>
      <c r="D21" s="195">
        <v>10000</v>
      </c>
      <c r="E21" s="200">
        <v>10000</v>
      </c>
    </row>
    <row r="22" spans="1:5" ht="37.5" customHeight="1">
      <c r="A22" s="160" t="s">
        <v>595</v>
      </c>
      <c r="B22" s="218" t="s">
        <v>97</v>
      </c>
      <c r="C22" s="219">
        <v>5000</v>
      </c>
      <c r="D22" s="195">
        <v>20000</v>
      </c>
      <c r="E22" s="200">
        <v>20000</v>
      </c>
    </row>
    <row r="23" spans="1:5" ht="15">
      <c r="A23" s="159" t="s">
        <v>98</v>
      </c>
      <c r="B23" s="217" t="s">
        <v>99</v>
      </c>
      <c r="C23" s="223">
        <f>C24+C25</f>
        <v>620959</v>
      </c>
      <c r="D23" s="201">
        <f>D24</f>
        <v>350000</v>
      </c>
      <c r="E23" s="202">
        <f>E24</f>
        <v>350000</v>
      </c>
    </row>
    <row r="24" spans="1:5" ht="15">
      <c r="A24" s="160" t="s">
        <v>615</v>
      </c>
      <c r="B24" s="218" t="s">
        <v>101</v>
      </c>
      <c r="C24" s="219">
        <v>619959</v>
      </c>
      <c r="D24" s="195">
        <v>350000</v>
      </c>
      <c r="E24" s="200">
        <v>350000</v>
      </c>
    </row>
    <row r="25" spans="1:5" ht="15">
      <c r="A25" s="160" t="s">
        <v>291</v>
      </c>
      <c r="B25" s="220" t="s">
        <v>290</v>
      </c>
      <c r="C25" s="219">
        <v>1000</v>
      </c>
      <c r="D25" s="195"/>
      <c r="E25" s="200"/>
    </row>
    <row r="26" spans="1:5" ht="15">
      <c r="A26" s="159" t="s">
        <v>102</v>
      </c>
      <c r="B26" s="217" t="s">
        <v>103</v>
      </c>
      <c r="C26" s="223">
        <f>C27</f>
        <v>2000</v>
      </c>
      <c r="D26" s="201">
        <f>D27</f>
        <v>67400</v>
      </c>
      <c r="E26" s="202">
        <f>E27</f>
        <v>65400</v>
      </c>
    </row>
    <row r="27" spans="1:5" ht="15">
      <c r="A27" s="160" t="s">
        <v>111</v>
      </c>
      <c r="B27" s="220" t="s">
        <v>112</v>
      </c>
      <c r="C27" s="219">
        <v>2000</v>
      </c>
      <c r="D27" s="195">
        <v>67400</v>
      </c>
      <c r="E27" s="200">
        <v>65400</v>
      </c>
    </row>
    <row r="28" spans="1:5" ht="15">
      <c r="A28" s="159" t="s">
        <v>658</v>
      </c>
      <c r="B28" s="222" t="s">
        <v>659</v>
      </c>
      <c r="C28" s="223">
        <f>C29</f>
        <v>0</v>
      </c>
      <c r="D28" s="195"/>
      <c r="E28" s="200"/>
    </row>
    <row r="29" spans="1:5" ht="15">
      <c r="A29" s="160" t="s">
        <v>661</v>
      </c>
      <c r="B29" s="220" t="s">
        <v>660</v>
      </c>
      <c r="C29" s="219">
        <v>0</v>
      </c>
      <c r="D29" s="195"/>
      <c r="E29" s="200"/>
    </row>
    <row r="30" spans="1:5" ht="15">
      <c r="A30" s="159" t="s">
        <v>292</v>
      </c>
      <c r="B30" s="222" t="s">
        <v>267</v>
      </c>
      <c r="C30" s="223">
        <f>C32+C31</f>
        <v>4000</v>
      </c>
      <c r="D30" s="201">
        <f>D32</f>
        <v>1000</v>
      </c>
      <c r="E30" s="202">
        <f>E32</f>
        <v>1000</v>
      </c>
    </row>
    <row r="31" spans="1:5" ht="30">
      <c r="A31" s="160" t="s">
        <v>294</v>
      </c>
      <c r="B31" s="220" t="s">
        <v>293</v>
      </c>
      <c r="C31" s="219">
        <v>1000</v>
      </c>
      <c r="D31" s="201"/>
      <c r="E31" s="202"/>
    </row>
    <row r="32" spans="1:5" ht="18" customHeight="1">
      <c r="A32" s="179" t="s">
        <v>261</v>
      </c>
      <c r="B32" s="224" t="s">
        <v>266</v>
      </c>
      <c r="C32" s="219">
        <v>3000</v>
      </c>
      <c r="D32" s="195">
        <v>1000</v>
      </c>
      <c r="E32" s="200">
        <v>1000</v>
      </c>
    </row>
    <row r="33" spans="1:5" ht="15">
      <c r="A33" s="159" t="s">
        <v>106</v>
      </c>
      <c r="B33" s="217" t="s">
        <v>107</v>
      </c>
      <c r="C33" s="223">
        <f>C34</f>
        <v>541300</v>
      </c>
      <c r="D33" s="201" t="e">
        <f>D34+#REF!</f>
        <v>#REF!</v>
      </c>
      <c r="E33" s="202" t="e">
        <f>E34+#REF!</f>
        <v>#REF!</v>
      </c>
    </row>
    <row r="34" spans="1:5" ht="15">
      <c r="A34" s="160" t="s">
        <v>108</v>
      </c>
      <c r="B34" s="218" t="s">
        <v>109</v>
      </c>
      <c r="C34" s="219">
        <v>541300</v>
      </c>
      <c r="D34" s="195">
        <v>166000</v>
      </c>
      <c r="E34" s="200">
        <v>172450</v>
      </c>
    </row>
    <row r="35" spans="1:5" ht="15">
      <c r="A35" s="159" t="s">
        <v>295</v>
      </c>
      <c r="B35" s="217">
        <v>1000</v>
      </c>
      <c r="C35" s="223">
        <f>C36</f>
        <v>119511</v>
      </c>
      <c r="D35" s="201">
        <f>D36</f>
        <v>45000</v>
      </c>
      <c r="E35" s="202">
        <f>E36</f>
        <v>45000</v>
      </c>
    </row>
    <row r="36" spans="1:5" ht="15">
      <c r="A36" s="160" t="s">
        <v>204</v>
      </c>
      <c r="B36" s="218">
        <v>1001</v>
      </c>
      <c r="C36" s="219">
        <v>119511</v>
      </c>
      <c r="D36" s="195">
        <v>45000</v>
      </c>
      <c r="E36" s="200">
        <v>45000</v>
      </c>
    </row>
    <row r="37" spans="1:5" ht="15">
      <c r="A37" s="159" t="s">
        <v>110</v>
      </c>
      <c r="B37" s="217"/>
      <c r="C37" s="390">
        <f>C11+C18+C20+C23+C26+C33+C35+C30+C28</f>
        <v>6494180</v>
      </c>
      <c r="D37" s="196" t="e">
        <f>D11+D18+D20+D23+#REF!+D33+D35+D26</f>
        <v>#REF!</v>
      </c>
      <c r="E37" s="197" t="e">
        <f>E11+E18+E20+E23+#REF!+E33+E35+E26</f>
        <v>#REF!</v>
      </c>
    </row>
    <row r="38" spans="1:5">
      <c r="E38" s="133"/>
    </row>
    <row r="39" spans="1:5" ht="18.75">
      <c r="A39" s="1" t="s">
        <v>196</v>
      </c>
      <c r="C39" s="233" t="s">
        <v>197</v>
      </c>
      <c r="E39" s="3" t="s">
        <v>201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>
      <selection activeCell="I9" sqref="I9"/>
    </sheetView>
  </sheetViews>
  <sheetFormatPr defaultRowHeight="15.75"/>
  <cols>
    <col min="1" max="1" width="49.7109375" style="4" customWidth="1"/>
    <col min="2" max="2" width="13.28515625" style="4" customWidth="1"/>
    <col min="3" max="3" width="18.7109375" style="158" hidden="1" customWidth="1"/>
    <col min="4" max="4" width="15.7109375" style="158" customWidth="1"/>
    <col min="5" max="5" width="18.85546875" style="6" customWidth="1"/>
    <col min="6" max="7" width="9.140625" hidden="1" customWidth="1"/>
  </cols>
  <sheetData>
    <row r="1" spans="1:5">
      <c r="A1" s="442" t="s">
        <v>622</v>
      </c>
      <c r="B1" s="443"/>
      <c r="C1" s="443"/>
      <c r="D1" s="443"/>
      <c r="E1" s="443"/>
    </row>
    <row r="2" spans="1:5">
      <c r="A2" s="442" t="s">
        <v>735</v>
      </c>
      <c r="B2" s="443"/>
      <c r="C2" s="443"/>
      <c r="D2" s="443"/>
      <c r="E2" s="443"/>
    </row>
    <row r="3" spans="1:5">
      <c r="A3" s="442" t="s">
        <v>602</v>
      </c>
      <c r="B3" s="443"/>
      <c r="C3" s="443"/>
      <c r="D3" s="443"/>
      <c r="E3" s="443"/>
    </row>
    <row r="4" spans="1:5">
      <c r="A4" s="442" t="s">
        <v>700</v>
      </c>
      <c r="B4" s="443"/>
      <c r="C4" s="443"/>
      <c r="D4" s="443"/>
      <c r="E4" s="443"/>
    </row>
    <row r="6" spans="1:5">
      <c r="A6" s="440" t="s">
        <v>78</v>
      </c>
      <c r="B6" s="441"/>
      <c r="C6" s="441"/>
      <c r="D6" s="441"/>
      <c r="E6" s="441"/>
    </row>
    <row r="7" spans="1:5" ht="32.25" customHeight="1">
      <c r="A7" s="440" t="s">
        <v>701</v>
      </c>
      <c r="B7" s="440"/>
      <c r="C7" s="440"/>
      <c r="D7" s="440"/>
      <c r="E7" s="440"/>
    </row>
    <row r="8" spans="1:5">
      <c r="A8" s="7"/>
    </row>
    <row r="9" spans="1:5">
      <c r="A9" s="8" t="s">
        <v>79</v>
      </c>
      <c r="B9" s="8" t="s">
        <v>79</v>
      </c>
      <c r="C9" s="8"/>
      <c r="D9" s="8"/>
      <c r="E9" s="8" t="s">
        <v>148</v>
      </c>
    </row>
    <row r="10" spans="1:5" ht="15">
      <c r="A10" s="161" t="s">
        <v>80</v>
      </c>
      <c r="B10" s="161" t="s">
        <v>81</v>
      </c>
      <c r="C10" s="161" t="s">
        <v>260</v>
      </c>
      <c r="D10" s="161" t="s">
        <v>645</v>
      </c>
      <c r="E10" s="161" t="s">
        <v>696</v>
      </c>
    </row>
    <row r="11" spans="1:5" ht="15">
      <c r="A11" s="159" t="s">
        <v>82</v>
      </c>
      <c r="B11" s="217" t="s">
        <v>83</v>
      </c>
      <c r="C11" s="231">
        <f>C12+C13+C14+C16+C17</f>
        <v>4368023.87</v>
      </c>
      <c r="D11" s="231">
        <f>D12+D13+D14+D16+D17</f>
        <v>3333778.26</v>
      </c>
      <c r="E11" s="231">
        <f>E12+E13+E14+E16+E17</f>
        <v>3204863</v>
      </c>
    </row>
    <row r="12" spans="1:5" ht="45">
      <c r="A12" s="160" t="s">
        <v>84</v>
      </c>
      <c r="B12" s="218" t="s">
        <v>85</v>
      </c>
      <c r="C12" s="219">
        <v>601370</v>
      </c>
      <c r="D12" s="219">
        <v>889444.26</v>
      </c>
      <c r="E12" s="219">
        <v>882062.5</v>
      </c>
    </row>
    <row r="13" spans="1:5" ht="59.25" customHeight="1">
      <c r="A13" s="160" t="s">
        <v>86</v>
      </c>
      <c r="B13" s="218" t="s">
        <v>87</v>
      </c>
      <c r="C13" s="219">
        <v>3118703.95</v>
      </c>
      <c r="D13" s="219">
        <v>1531888</v>
      </c>
      <c r="E13" s="219">
        <v>1410354.5</v>
      </c>
    </row>
    <row r="14" spans="1:5" ht="49.5" customHeight="1">
      <c r="A14" s="160" t="s">
        <v>88</v>
      </c>
      <c r="B14" s="218" t="s">
        <v>89</v>
      </c>
      <c r="C14" s="232">
        <v>644249.92000000004</v>
      </c>
      <c r="D14" s="232">
        <v>906746</v>
      </c>
      <c r="E14" s="232">
        <v>906746</v>
      </c>
    </row>
    <row r="15" spans="1:5" ht="15" hidden="1">
      <c r="A15" s="160" t="s">
        <v>212</v>
      </c>
      <c r="B15" s="220" t="s">
        <v>213</v>
      </c>
      <c r="C15" s="221">
        <v>0</v>
      </c>
      <c r="D15" s="221">
        <v>0</v>
      </c>
      <c r="E15" s="221">
        <v>0</v>
      </c>
    </row>
    <row r="16" spans="1:5" ht="15">
      <c r="A16" s="160" t="s">
        <v>90</v>
      </c>
      <c r="B16" s="218" t="s">
        <v>91</v>
      </c>
      <c r="C16" s="219">
        <v>3000</v>
      </c>
      <c r="D16" s="219">
        <v>5000</v>
      </c>
      <c r="E16" s="219">
        <v>5000</v>
      </c>
    </row>
    <row r="17" spans="1:5" ht="15">
      <c r="A17" s="162" t="s">
        <v>221</v>
      </c>
      <c r="B17" s="220" t="s">
        <v>218</v>
      </c>
      <c r="C17" s="221">
        <v>700</v>
      </c>
      <c r="D17" s="221">
        <v>700</v>
      </c>
      <c r="E17" s="221">
        <v>700</v>
      </c>
    </row>
    <row r="18" spans="1:5" ht="15">
      <c r="A18" s="159" t="s">
        <v>146</v>
      </c>
      <c r="B18" s="222" t="s">
        <v>147</v>
      </c>
      <c r="C18" s="223">
        <f>C19</f>
        <v>126100</v>
      </c>
      <c r="D18" s="223">
        <f>D19</f>
        <v>182000</v>
      </c>
      <c r="E18" s="223">
        <f>E19</f>
        <v>188800</v>
      </c>
    </row>
    <row r="19" spans="1:5" ht="15" customHeight="1">
      <c r="A19" s="160" t="s">
        <v>145</v>
      </c>
      <c r="B19" s="220" t="s">
        <v>144</v>
      </c>
      <c r="C19" s="221">
        <v>126100</v>
      </c>
      <c r="D19" s="221">
        <v>182000</v>
      </c>
      <c r="E19" s="221">
        <v>188800</v>
      </c>
    </row>
    <row r="20" spans="1:5" ht="32.25" customHeight="1">
      <c r="A20" s="159" t="s">
        <v>92</v>
      </c>
      <c r="B20" s="217" t="s">
        <v>93</v>
      </c>
      <c r="C20" s="223">
        <f>C21+C22</f>
        <v>55200</v>
      </c>
      <c r="D20" s="223">
        <f>D21+D22</f>
        <v>0</v>
      </c>
      <c r="E20" s="223">
        <f>E21+E22</f>
        <v>0</v>
      </c>
    </row>
    <row r="21" spans="1:5" ht="18.75" customHeight="1">
      <c r="A21" s="160" t="s">
        <v>594</v>
      </c>
      <c r="B21" s="218" t="s">
        <v>95</v>
      </c>
      <c r="C21" s="219">
        <v>31600</v>
      </c>
      <c r="D21" s="219">
        <v>0</v>
      </c>
      <c r="E21" s="219">
        <v>0</v>
      </c>
    </row>
    <row r="22" spans="1:5" ht="45">
      <c r="A22" s="160" t="s">
        <v>595</v>
      </c>
      <c r="B22" s="218" t="s">
        <v>97</v>
      </c>
      <c r="C22" s="219">
        <v>23600</v>
      </c>
      <c r="D22" s="219">
        <v>0</v>
      </c>
      <c r="E22" s="219">
        <v>0</v>
      </c>
    </row>
    <row r="23" spans="1:5" ht="15">
      <c r="A23" s="159" t="s">
        <v>98</v>
      </c>
      <c r="B23" s="217" t="s">
        <v>99</v>
      </c>
      <c r="C23" s="223">
        <f>C24+C25</f>
        <v>294885.67</v>
      </c>
      <c r="D23" s="223">
        <f>D24+D25</f>
        <v>653669</v>
      </c>
      <c r="E23" s="223">
        <f>E24+E25</f>
        <v>672939</v>
      </c>
    </row>
    <row r="24" spans="1:5" ht="15">
      <c r="A24" s="160" t="s">
        <v>615</v>
      </c>
      <c r="B24" s="218" t="s">
        <v>101</v>
      </c>
      <c r="C24" s="219">
        <v>293885.67</v>
      </c>
      <c r="D24" s="219">
        <v>653669</v>
      </c>
      <c r="E24" s="219">
        <v>672939</v>
      </c>
    </row>
    <row r="25" spans="1:5" ht="15" customHeight="1">
      <c r="A25" s="160" t="s">
        <v>291</v>
      </c>
      <c r="B25" s="220" t="s">
        <v>290</v>
      </c>
      <c r="C25" s="219">
        <v>1000</v>
      </c>
      <c r="D25" s="219">
        <v>0</v>
      </c>
      <c r="E25" s="219">
        <v>0</v>
      </c>
    </row>
    <row r="26" spans="1:5" ht="18" customHeight="1">
      <c r="A26" s="159" t="s">
        <v>102</v>
      </c>
      <c r="B26" s="217" t="s">
        <v>103</v>
      </c>
      <c r="C26" s="223">
        <f>C27</f>
        <v>75514</v>
      </c>
      <c r="D26" s="223">
        <f>D27</f>
        <v>0</v>
      </c>
      <c r="E26" s="223">
        <f>E27</f>
        <v>0</v>
      </c>
    </row>
    <row r="27" spans="1:5" ht="15">
      <c r="A27" s="160" t="s">
        <v>111</v>
      </c>
      <c r="B27" s="220" t="s">
        <v>112</v>
      </c>
      <c r="C27" s="219">
        <v>75514</v>
      </c>
      <c r="D27" s="219">
        <v>0</v>
      </c>
      <c r="E27" s="219">
        <v>0</v>
      </c>
    </row>
    <row r="28" spans="1:5" ht="15">
      <c r="A28" s="159" t="s">
        <v>292</v>
      </c>
      <c r="B28" s="222" t="s">
        <v>267</v>
      </c>
      <c r="C28" s="223">
        <f>C30+C29</f>
        <v>34000</v>
      </c>
      <c r="D28" s="223">
        <f>D30+D29</f>
        <v>0</v>
      </c>
      <c r="E28" s="223">
        <f>E30+E29</f>
        <v>0</v>
      </c>
    </row>
    <row r="29" spans="1:5" ht="30">
      <c r="A29" s="160" t="s">
        <v>294</v>
      </c>
      <c r="B29" s="220" t="s">
        <v>293</v>
      </c>
      <c r="C29" s="219">
        <v>26000</v>
      </c>
      <c r="D29" s="219">
        <v>0</v>
      </c>
      <c r="E29" s="219">
        <v>0</v>
      </c>
    </row>
    <row r="30" spans="1:5" ht="15">
      <c r="A30" s="179" t="s">
        <v>261</v>
      </c>
      <c r="B30" s="224" t="s">
        <v>266</v>
      </c>
      <c r="C30" s="219">
        <v>8000</v>
      </c>
      <c r="D30" s="219">
        <v>0</v>
      </c>
      <c r="E30" s="219">
        <v>0</v>
      </c>
    </row>
    <row r="31" spans="1:5" ht="15">
      <c r="A31" s="159" t="s">
        <v>106</v>
      </c>
      <c r="B31" s="217" t="s">
        <v>107</v>
      </c>
      <c r="C31" s="223">
        <f>C32</f>
        <v>636462.13</v>
      </c>
      <c r="D31" s="223">
        <f>D32</f>
        <v>150000</v>
      </c>
      <c r="E31" s="223">
        <f>E32</f>
        <v>200000</v>
      </c>
    </row>
    <row r="32" spans="1:5" ht="15">
      <c r="A32" s="160" t="s">
        <v>108</v>
      </c>
      <c r="B32" s="218" t="s">
        <v>109</v>
      </c>
      <c r="C32" s="219">
        <v>636462.13</v>
      </c>
      <c r="D32" s="219">
        <v>150000</v>
      </c>
      <c r="E32" s="219">
        <v>200000</v>
      </c>
    </row>
    <row r="33" spans="1:5" ht="15">
      <c r="A33" s="159" t="s">
        <v>295</v>
      </c>
      <c r="B33" s="217">
        <v>1000</v>
      </c>
      <c r="C33" s="223">
        <f>C34</f>
        <v>139200</v>
      </c>
      <c r="D33" s="223">
        <f>D34</f>
        <v>100000</v>
      </c>
      <c r="E33" s="223">
        <f>E34</f>
        <v>100000</v>
      </c>
    </row>
    <row r="34" spans="1:5" ht="15">
      <c r="A34" s="160" t="s">
        <v>204</v>
      </c>
      <c r="B34" s="218">
        <v>1001</v>
      </c>
      <c r="C34" s="219">
        <v>139200</v>
      </c>
      <c r="D34" s="219">
        <v>100000</v>
      </c>
      <c r="E34" s="219">
        <v>100000</v>
      </c>
    </row>
    <row r="35" spans="1:5" ht="15">
      <c r="A35" s="159" t="s">
        <v>110</v>
      </c>
      <c r="B35" s="217"/>
      <c r="C35" s="250">
        <f>C11+C18+C20+C23+C26+C31+C33+C28</f>
        <v>5729385.6699999999</v>
      </c>
      <c r="D35" s="390">
        <f>D11+D18+D20+D23+D26+D31+D33+D28</f>
        <v>4419447.26</v>
      </c>
      <c r="E35" s="390">
        <f>E11+E18+E20+E23+E26+E31+E33+E28</f>
        <v>4366602</v>
      </c>
    </row>
    <row r="36" spans="1:5" ht="15">
      <c r="A36" s="251"/>
      <c r="B36" s="252"/>
      <c r="C36" s="253"/>
      <c r="D36" s="253"/>
      <c r="E36" s="253"/>
    </row>
    <row r="37" spans="1:5" ht="15">
      <c r="A37" s="251"/>
      <c r="B37" s="252"/>
      <c r="C37" s="253"/>
      <c r="D37" s="253"/>
      <c r="E37" s="253"/>
    </row>
    <row r="38" spans="1:5" ht="18.75">
      <c r="A38" s="1" t="s">
        <v>196</v>
      </c>
      <c r="E38" s="3" t="s">
        <v>201</v>
      </c>
    </row>
  </sheetData>
  <mergeCells count="6">
    <mergeCell ref="A6:E6"/>
    <mergeCell ref="A7:E7"/>
    <mergeCell ref="A1:E1"/>
    <mergeCell ref="A2:E2"/>
    <mergeCell ref="A3:E3"/>
    <mergeCell ref="A4:E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150</v>
      </c>
    </row>
    <row r="2" spans="1:4">
      <c r="C2" s="5" t="s">
        <v>25</v>
      </c>
    </row>
    <row r="3" spans="1:4">
      <c r="C3" s="5" t="s">
        <v>198</v>
      </c>
    </row>
    <row r="4" spans="1:4">
      <c r="C4" s="5" t="s">
        <v>217</v>
      </c>
    </row>
    <row r="6" spans="1:4">
      <c r="A6" s="440" t="s">
        <v>78</v>
      </c>
      <c r="B6" s="441"/>
      <c r="C6" s="441"/>
      <c r="D6"/>
    </row>
    <row r="7" spans="1:4" ht="32.25" customHeight="1">
      <c r="A7" s="440" t="s">
        <v>248</v>
      </c>
      <c r="B7" s="440"/>
      <c r="C7" s="440"/>
      <c r="D7"/>
    </row>
    <row r="8" spans="1:4">
      <c r="A8" s="7"/>
    </row>
    <row r="9" spans="1:4">
      <c r="A9" s="8" t="s">
        <v>79</v>
      </c>
      <c r="B9" s="8" t="s">
        <v>79</v>
      </c>
      <c r="C9" s="8"/>
      <c r="D9" s="8" t="s">
        <v>148</v>
      </c>
    </row>
    <row r="10" spans="1:4">
      <c r="A10" s="446" t="s">
        <v>80</v>
      </c>
      <c r="B10" s="446" t="s">
        <v>81</v>
      </c>
      <c r="C10" s="444" t="s">
        <v>3</v>
      </c>
      <c r="D10" s="445"/>
    </row>
    <row r="11" spans="1:4">
      <c r="A11" s="447"/>
      <c r="B11" s="447"/>
      <c r="C11" s="16" t="s">
        <v>195</v>
      </c>
      <c r="D11" s="16" t="s">
        <v>222</v>
      </c>
    </row>
    <row r="12" spans="1:4">
      <c r="A12" s="9" t="s">
        <v>82</v>
      </c>
      <c r="B12" s="10" t="s">
        <v>83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84</v>
      </c>
      <c r="B13" s="13" t="s">
        <v>85</v>
      </c>
      <c r="C13" s="14">
        <v>262000</v>
      </c>
      <c r="D13" s="14">
        <v>263000</v>
      </c>
    </row>
    <row r="14" spans="1:4" ht="47.25">
      <c r="A14" s="12" t="s">
        <v>86</v>
      </c>
      <c r="B14" s="13" t="s">
        <v>87</v>
      </c>
      <c r="C14" s="14">
        <v>1589100</v>
      </c>
      <c r="D14" s="14">
        <v>1636000</v>
      </c>
    </row>
    <row r="15" spans="1:4" ht="47.25">
      <c r="A15" s="12" t="s">
        <v>88</v>
      </c>
      <c r="B15" s="13" t="s">
        <v>89</v>
      </c>
      <c r="C15" s="14">
        <v>9000</v>
      </c>
      <c r="D15" s="14">
        <v>9000</v>
      </c>
    </row>
    <row r="16" spans="1:4">
      <c r="A16" s="49" t="s">
        <v>212</v>
      </c>
      <c r="B16" s="102" t="s">
        <v>213</v>
      </c>
      <c r="C16" s="14">
        <v>95000</v>
      </c>
      <c r="D16" s="14"/>
    </row>
    <row r="17" spans="1:4">
      <c r="A17" s="12" t="s">
        <v>90</v>
      </c>
      <c r="B17" s="13" t="s">
        <v>91</v>
      </c>
      <c r="C17" s="14">
        <v>3000</v>
      </c>
      <c r="D17" s="14">
        <v>3000</v>
      </c>
    </row>
    <row r="18" spans="1:4">
      <c r="A18" s="155" t="s">
        <v>221</v>
      </c>
      <c r="B18" s="102" t="s">
        <v>218</v>
      </c>
      <c r="C18" s="14">
        <v>700</v>
      </c>
      <c r="D18" s="14">
        <v>700</v>
      </c>
    </row>
    <row r="19" spans="1:4">
      <c r="A19" s="9" t="s">
        <v>146</v>
      </c>
      <c r="B19" s="21" t="s">
        <v>147</v>
      </c>
      <c r="C19" s="11">
        <f>C20</f>
        <v>39700</v>
      </c>
      <c r="D19" s="11">
        <f>D20</f>
        <v>39800</v>
      </c>
    </row>
    <row r="20" spans="1:4">
      <c r="A20" s="12" t="s">
        <v>145</v>
      </c>
      <c r="B20" s="17" t="s">
        <v>144</v>
      </c>
      <c r="C20" s="14">
        <v>39700</v>
      </c>
      <c r="D20" s="14">
        <v>39800</v>
      </c>
    </row>
    <row r="21" spans="1:4" ht="31.5">
      <c r="A21" s="9" t="s">
        <v>92</v>
      </c>
      <c r="B21" s="10" t="s">
        <v>93</v>
      </c>
      <c r="C21" s="11">
        <f>SUM(C22:C23)</f>
        <v>41800</v>
      </c>
      <c r="D21" s="11">
        <f>SUM(D22:D23)</f>
        <v>68800</v>
      </c>
    </row>
    <row r="22" spans="1:4" ht="31.5">
      <c r="A22" s="12" t="s">
        <v>94</v>
      </c>
      <c r="B22" s="13" t="s">
        <v>95</v>
      </c>
      <c r="C22" s="14">
        <v>20800</v>
      </c>
      <c r="D22" s="14">
        <v>20800</v>
      </c>
    </row>
    <row r="23" spans="1:4">
      <c r="A23" s="12" t="s">
        <v>96</v>
      </c>
      <c r="B23" s="13" t="s">
        <v>97</v>
      </c>
      <c r="C23" s="14">
        <v>21000</v>
      </c>
      <c r="D23" s="14">
        <v>48000</v>
      </c>
    </row>
    <row r="24" spans="1:4">
      <c r="A24" s="9" t="s">
        <v>98</v>
      </c>
      <c r="B24" s="10" t="s">
        <v>99</v>
      </c>
      <c r="C24" s="11">
        <f>SUM(C25:C25)</f>
        <v>150800</v>
      </c>
      <c r="D24" s="11">
        <f>SUM(D25:D25)</f>
        <v>125000</v>
      </c>
    </row>
    <row r="25" spans="1:4">
      <c r="A25" s="12" t="s">
        <v>100</v>
      </c>
      <c r="B25" s="13" t="s">
        <v>101</v>
      </c>
      <c r="C25" s="14">
        <v>150800</v>
      </c>
      <c r="D25" s="14">
        <v>125000</v>
      </c>
    </row>
    <row r="26" spans="1:4">
      <c r="A26" s="9" t="s">
        <v>102</v>
      </c>
      <c r="B26" s="10" t="s">
        <v>103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104</v>
      </c>
      <c r="B27" s="13" t="s">
        <v>105</v>
      </c>
      <c r="C27" s="14">
        <v>0</v>
      </c>
      <c r="D27" s="14">
        <v>0</v>
      </c>
    </row>
    <row r="28" spans="1:4">
      <c r="A28" s="12" t="s">
        <v>111</v>
      </c>
      <c r="B28" s="13" t="s">
        <v>112</v>
      </c>
      <c r="C28" s="14">
        <v>45000</v>
      </c>
      <c r="D28" s="14">
        <v>98000</v>
      </c>
    </row>
    <row r="29" spans="1:4">
      <c r="A29" s="9" t="s">
        <v>106</v>
      </c>
      <c r="B29" s="10" t="s">
        <v>107</v>
      </c>
      <c r="C29" s="11">
        <f>C30+C31</f>
        <v>340000</v>
      </c>
      <c r="D29" s="11">
        <f>D30+D31</f>
        <v>340000</v>
      </c>
    </row>
    <row r="30" spans="1:4">
      <c r="A30" s="12" t="s">
        <v>108</v>
      </c>
      <c r="B30" s="13" t="s">
        <v>109</v>
      </c>
      <c r="C30" s="14">
        <v>208000</v>
      </c>
      <c r="D30" s="14">
        <v>208000</v>
      </c>
    </row>
    <row r="31" spans="1:4" ht="33" customHeight="1">
      <c r="A31" s="12" t="s">
        <v>189</v>
      </c>
      <c r="B31" s="13">
        <v>801</v>
      </c>
      <c r="C31" s="14">
        <v>132000</v>
      </c>
      <c r="D31" s="14">
        <v>132000</v>
      </c>
    </row>
    <row r="32" spans="1:4">
      <c r="A32" s="9" t="s">
        <v>203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204</v>
      </c>
      <c r="B33" s="13">
        <v>1001</v>
      </c>
      <c r="C33" s="14">
        <v>30000</v>
      </c>
      <c r="D33" s="143">
        <v>30000</v>
      </c>
    </row>
    <row r="34" spans="1:4">
      <c r="A34" s="9" t="s">
        <v>110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30"/>
      <c r="D35" s="131"/>
    </row>
    <row r="37" spans="1:4" ht="18.75">
      <c r="A37" s="1" t="s">
        <v>196</v>
      </c>
      <c r="C37" s="3"/>
      <c r="D37" s="3" t="s">
        <v>201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topLeftCell="B100" zoomScale="67" zoomScaleNormal="67" workbookViewId="0">
      <selection activeCell="I4" sqref="I4"/>
    </sheetView>
  </sheetViews>
  <sheetFormatPr defaultColWidth="9.140625" defaultRowHeight="15.75"/>
  <cols>
    <col min="1" max="1" width="85.42578125" style="411" customWidth="1"/>
    <col min="2" max="2" width="21.7109375" style="411" customWidth="1"/>
    <col min="3" max="3" width="20.42578125" style="411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412" hidden="1" customWidth="1"/>
    <col min="8" max="16384" width="9.140625" style="104"/>
  </cols>
  <sheetData>
    <row r="1" spans="1:9" ht="20.25">
      <c r="A1" s="271"/>
      <c r="B1" s="271"/>
      <c r="C1" s="271"/>
      <c r="D1" s="272" t="s">
        <v>623</v>
      </c>
      <c r="E1" s="272"/>
      <c r="F1" s="389"/>
      <c r="G1" s="424"/>
    </row>
    <row r="2" spans="1:9" ht="21">
      <c r="A2" s="271"/>
      <c r="B2" s="271"/>
      <c r="C2" s="271"/>
      <c r="D2" s="449" t="s">
        <v>736</v>
      </c>
      <c r="E2" s="449"/>
      <c r="F2" s="387"/>
      <c r="G2" s="387"/>
      <c r="H2" s="387"/>
      <c r="I2" s="387"/>
    </row>
    <row r="3" spans="1:9" ht="20.25">
      <c r="A3" s="452" t="s">
        <v>603</v>
      </c>
      <c r="B3" s="452"/>
      <c r="C3" s="452"/>
      <c r="D3" s="452"/>
      <c r="E3" s="452"/>
      <c r="F3" s="5"/>
      <c r="G3" s="424"/>
    </row>
    <row r="4" spans="1:9" ht="20.25">
      <c r="A4" s="452" t="s">
        <v>689</v>
      </c>
      <c r="B4" s="452"/>
      <c r="C4" s="452"/>
      <c r="D4" s="452"/>
      <c r="E4" s="452"/>
      <c r="F4" s="207"/>
      <c r="G4" s="424"/>
    </row>
    <row r="5" spans="1:9" ht="20.25">
      <c r="A5" s="271"/>
      <c r="B5" s="271"/>
      <c r="C5" s="271"/>
      <c r="D5" s="272"/>
      <c r="E5" s="272"/>
      <c r="F5" s="389"/>
      <c r="G5" s="424"/>
    </row>
    <row r="6" spans="1:9" ht="22.9" customHeight="1">
      <c r="A6" s="450" t="s">
        <v>113</v>
      </c>
      <c r="B6" s="451"/>
      <c r="C6" s="451"/>
      <c r="D6" s="451"/>
      <c r="E6" s="451"/>
      <c r="F6" s="451"/>
      <c r="G6" s="451"/>
    </row>
    <row r="7" spans="1:9" ht="78.75" customHeight="1">
      <c r="A7" s="450" t="s">
        <v>417</v>
      </c>
      <c r="B7" s="450"/>
      <c r="C7" s="450"/>
      <c r="D7" s="450"/>
      <c r="E7" s="450"/>
      <c r="F7" s="450"/>
      <c r="G7" s="450"/>
    </row>
    <row r="8" spans="1:9" ht="22.5">
      <c r="A8" s="450" t="s">
        <v>714</v>
      </c>
      <c r="B8" s="450"/>
      <c r="C8" s="450"/>
      <c r="D8" s="450"/>
      <c r="E8" s="450"/>
      <c r="F8" s="450"/>
      <c r="G8" s="450"/>
    </row>
    <row r="9" spans="1:9" ht="26.25" customHeight="1">
      <c r="A9" s="423"/>
      <c r="B9" s="420"/>
      <c r="C9" s="420"/>
      <c r="E9" s="313" t="s">
        <v>142</v>
      </c>
      <c r="G9" s="424"/>
    </row>
    <row r="10" spans="1:9" ht="15.6" hidden="1" customHeight="1">
      <c r="A10" s="106" t="s">
        <v>79</v>
      </c>
      <c r="B10" s="106" t="s">
        <v>79</v>
      </c>
      <c r="C10" s="106" t="s">
        <v>79</v>
      </c>
      <c r="D10" s="107" t="s">
        <v>79</v>
      </c>
      <c r="E10" s="107"/>
      <c r="F10" s="107"/>
      <c r="G10" s="106" t="s">
        <v>142</v>
      </c>
    </row>
    <row r="11" spans="1:9" ht="35.25" customHeight="1">
      <c r="A11" s="448" t="s">
        <v>80</v>
      </c>
      <c r="B11" s="448" t="s">
        <v>114</v>
      </c>
      <c r="C11" s="448" t="s">
        <v>115</v>
      </c>
      <c r="D11" s="448" t="s">
        <v>81</v>
      </c>
      <c r="E11" s="337" t="s">
        <v>715</v>
      </c>
      <c r="F11" s="331" t="s">
        <v>255</v>
      </c>
      <c r="G11" s="181" t="s">
        <v>262</v>
      </c>
    </row>
    <row r="12" spans="1:9" ht="22.9" hidden="1" customHeight="1">
      <c r="A12" s="448"/>
      <c r="B12" s="448"/>
      <c r="C12" s="448"/>
      <c r="D12" s="448"/>
      <c r="E12" s="421"/>
      <c r="F12" s="332">
        <f>F13+F17+F15</f>
        <v>35100</v>
      </c>
      <c r="G12" s="182">
        <f>G13+G17+G15</f>
        <v>35100</v>
      </c>
    </row>
    <row r="13" spans="1:9" ht="31.5" customHeight="1">
      <c r="A13" s="273">
        <v>1</v>
      </c>
      <c r="B13" s="273">
        <v>2</v>
      </c>
      <c r="C13" s="273">
        <v>3</v>
      </c>
      <c r="D13" s="273">
        <v>4</v>
      </c>
      <c r="E13" s="273">
        <v>5</v>
      </c>
      <c r="F13" s="333">
        <f>F14</f>
        <v>25400</v>
      </c>
      <c r="G13" s="183">
        <f>G14</f>
        <v>25400</v>
      </c>
    </row>
    <row r="14" spans="1:9" ht="68.25">
      <c r="A14" s="274" t="s">
        <v>418</v>
      </c>
      <c r="B14" s="273"/>
      <c r="C14" s="273"/>
      <c r="D14" s="273"/>
      <c r="E14" s="275">
        <v>309279</v>
      </c>
      <c r="F14" s="333">
        <v>25400</v>
      </c>
      <c r="G14" s="183">
        <v>25400</v>
      </c>
    </row>
    <row r="15" spans="1:9" ht="80.25" customHeight="1">
      <c r="A15" s="276" t="s">
        <v>296</v>
      </c>
      <c r="B15" s="282">
        <v>7100000000</v>
      </c>
      <c r="C15" s="277"/>
      <c r="D15" s="277"/>
      <c r="E15" s="278">
        <v>309279</v>
      </c>
      <c r="F15" s="333">
        <f>F16</f>
        <v>7700</v>
      </c>
      <c r="G15" s="183">
        <f>G16</f>
        <v>7700</v>
      </c>
    </row>
    <row r="16" spans="1:9" ht="56.25" customHeight="1">
      <c r="A16" s="276" t="s">
        <v>587</v>
      </c>
      <c r="B16" s="282">
        <v>7110000000</v>
      </c>
      <c r="C16" s="277"/>
      <c r="D16" s="277"/>
      <c r="E16" s="278">
        <v>309279</v>
      </c>
      <c r="F16" s="333">
        <v>7700</v>
      </c>
      <c r="G16" s="183">
        <v>7700</v>
      </c>
    </row>
    <row r="17" spans="1:7" ht="71.25" customHeight="1">
      <c r="A17" s="276" t="s">
        <v>298</v>
      </c>
      <c r="B17" s="282">
        <v>7110100000</v>
      </c>
      <c r="C17" s="277"/>
      <c r="D17" s="277"/>
      <c r="E17" s="278">
        <v>309279</v>
      </c>
      <c r="F17" s="333">
        <v>2000</v>
      </c>
      <c r="G17" s="184">
        <v>2000</v>
      </c>
    </row>
    <row r="18" spans="1:7" ht="57.75" customHeight="1">
      <c r="A18" s="276" t="s">
        <v>299</v>
      </c>
      <c r="B18" s="282" t="s">
        <v>300</v>
      </c>
      <c r="C18" s="277"/>
      <c r="D18" s="277"/>
      <c r="E18" s="278">
        <v>309279</v>
      </c>
      <c r="F18" s="333">
        <v>2000</v>
      </c>
      <c r="G18" s="184">
        <v>2000</v>
      </c>
    </row>
    <row r="19" spans="1:7" ht="84" customHeight="1">
      <c r="A19" s="279" t="s">
        <v>301</v>
      </c>
      <c r="B19" s="338" t="s">
        <v>300</v>
      </c>
      <c r="C19" s="277"/>
      <c r="D19" s="277"/>
      <c r="E19" s="278">
        <v>309279</v>
      </c>
      <c r="F19" s="334">
        <f>F20</f>
        <v>3000</v>
      </c>
      <c r="G19" s="182">
        <f>G20</f>
        <v>3000</v>
      </c>
    </row>
    <row r="20" spans="1:7" ht="52.5" customHeight="1">
      <c r="A20" s="279" t="s">
        <v>345</v>
      </c>
      <c r="B20" s="338" t="s">
        <v>300</v>
      </c>
      <c r="C20" s="280">
        <v>200</v>
      </c>
      <c r="D20" s="385" t="s">
        <v>101</v>
      </c>
      <c r="E20" s="281">
        <v>309279</v>
      </c>
      <c r="F20" s="292">
        <v>3000</v>
      </c>
      <c r="G20" s="183">
        <v>3000</v>
      </c>
    </row>
    <row r="21" spans="1:7" ht="22.5">
      <c r="A21" s="282" t="s">
        <v>308</v>
      </c>
      <c r="B21" s="286" t="s">
        <v>309</v>
      </c>
      <c r="C21" s="286"/>
      <c r="D21" s="286"/>
      <c r="E21" s="278">
        <f>E22+E46+E61+E65+E73+E81+E86+E91</f>
        <v>5098755</v>
      </c>
      <c r="F21" s="292">
        <v>54500</v>
      </c>
      <c r="G21" s="183">
        <v>52500</v>
      </c>
    </row>
    <row r="22" spans="1:7" ht="128.25" customHeight="1">
      <c r="A22" s="421" t="s">
        <v>310</v>
      </c>
      <c r="B22" s="329" t="s">
        <v>311</v>
      </c>
      <c r="C22" s="329"/>
      <c r="D22" s="329"/>
      <c r="E22" s="330">
        <f>E23+E26+E29+E34+E38+E42</f>
        <v>4234775</v>
      </c>
      <c r="F22" s="292">
        <v>2000</v>
      </c>
      <c r="G22" s="183">
        <v>2000</v>
      </c>
    </row>
    <row r="23" spans="1:7" ht="96.75" customHeight="1">
      <c r="A23" s="283" t="s">
        <v>312</v>
      </c>
      <c r="B23" s="284" t="s">
        <v>313</v>
      </c>
      <c r="C23" s="284"/>
      <c r="D23" s="284"/>
      <c r="E23" s="285">
        <v>926066</v>
      </c>
      <c r="F23" s="334">
        <f>F25+F27+F31+F51+F53+F28</f>
        <v>1218200</v>
      </c>
      <c r="G23" s="185">
        <f>G25+G27+G31+G51+G53+G28</f>
        <v>1219400</v>
      </c>
    </row>
    <row r="24" spans="1:7" ht="115.9" customHeight="1">
      <c r="A24" s="283" t="s">
        <v>304</v>
      </c>
      <c r="B24" s="284" t="s">
        <v>313</v>
      </c>
      <c r="C24" s="284" t="s">
        <v>305</v>
      </c>
      <c r="D24" s="284"/>
      <c r="E24" s="285">
        <v>926066</v>
      </c>
      <c r="F24" s="292">
        <f>F25</f>
        <v>813100</v>
      </c>
      <c r="G24" s="183">
        <f>G25</f>
        <v>814100</v>
      </c>
    </row>
    <row r="25" spans="1:7" ht="23.25">
      <c r="A25" s="283" t="s">
        <v>119</v>
      </c>
      <c r="B25" s="284" t="s">
        <v>313</v>
      </c>
      <c r="C25" s="284" t="s">
        <v>305</v>
      </c>
      <c r="D25" s="284" t="s">
        <v>85</v>
      </c>
      <c r="E25" s="285">
        <v>926066</v>
      </c>
      <c r="F25" s="292">
        <v>813100</v>
      </c>
      <c r="G25" s="183">
        <v>814100</v>
      </c>
    </row>
    <row r="26" spans="1:7" ht="34.5" customHeight="1">
      <c r="A26" s="283" t="s">
        <v>312</v>
      </c>
      <c r="B26" s="284" t="s">
        <v>314</v>
      </c>
      <c r="C26" s="284"/>
      <c r="D26" s="284"/>
      <c r="E26" s="285">
        <f>E28</f>
        <v>3013898</v>
      </c>
      <c r="F26" s="292">
        <v>3000</v>
      </c>
      <c r="G26" s="183">
        <v>3000</v>
      </c>
    </row>
    <row r="27" spans="1:7" ht="67.5" customHeight="1">
      <c r="A27" s="283" t="s">
        <v>304</v>
      </c>
      <c r="B27" s="284" t="s">
        <v>314</v>
      </c>
      <c r="C27" s="284" t="s">
        <v>305</v>
      </c>
      <c r="D27" s="284"/>
      <c r="E27" s="285">
        <f>E28</f>
        <v>3013898</v>
      </c>
      <c r="F27" s="292">
        <v>3000</v>
      </c>
      <c r="G27" s="183">
        <v>3000</v>
      </c>
    </row>
    <row r="28" spans="1:7" ht="49.9" customHeight="1">
      <c r="A28" s="283" t="s">
        <v>315</v>
      </c>
      <c r="B28" s="284" t="s">
        <v>314</v>
      </c>
      <c r="C28" s="284" t="s">
        <v>305</v>
      </c>
      <c r="D28" s="284" t="s">
        <v>87</v>
      </c>
      <c r="E28" s="285">
        <v>3013898</v>
      </c>
      <c r="F28" s="292">
        <f>F29</f>
        <v>264700</v>
      </c>
      <c r="G28" s="183">
        <f>G29</f>
        <v>265700</v>
      </c>
    </row>
    <row r="29" spans="1:7" ht="39.6" customHeight="1">
      <c r="A29" s="283" t="s">
        <v>316</v>
      </c>
      <c r="B29" s="284" t="s">
        <v>317</v>
      </c>
      <c r="C29" s="284"/>
      <c r="D29" s="284"/>
      <c r="E29" s="285">
        <f>E31+E32</f>
        <v>169300</v>
      </c>
      <c r="F29" s="292">
        <v>264700</v>
      </c>
      <c r="G29" s="183">
        <v>265700</v>
      </c>
    </row>
    <row r="30" spans="1:7" ht="46.5">
      <c r="A30" s="339" t="s">
        <v>318</v>
      </c>
      <c r="B30" s="284" t="s">
        <v>317</v>
      </c>
      <c r="C30" s="284" t="s">
        <v>307</v>
      </c>
      <c r="D30" s="284"/>
      <c r="E30" s="285">
        <f>E31</f>
        <v>166100</v>
      </c>
      <c r="F30" s="292">
        <f>F31</f>
        <v>135400</v>
      </c>
      <c r="G30" s="183">
        <f>G31</f>
        <v>134600</v>
      </c>
    </row>
    <row r="31" spans="1:7" ht="23.25">
      <c r="A31" s="283" t="s">
        <v>315</v>
      </c>
      <c r="B31" s="284" t="s">
        <v>317</v>
      </c>
      <c r="C31" s="284" t="s">
        <v>307</v>
      </c>
      <c r="D31" s="284" t="s">
        <v>87</v>
      </c>
      <c r="E31" s="285">
        <v>166100</v>
      </c>
      <c r="F31" s="292">
        <v>135400</v>
      </c>
      <c r="G31" s="183">
        <v>134600</v>
      </c>
    </row>
    <row r="32" spans="1:7" ht="62.45" customHeight="1">
      <c r="A32" s="339" t="s">
        <v>319</v>
      </c>
      <c r="B32" s="284" t="s">
        <v>317</v>
      </c>
      <c r="C32" s="284" t="s">
        <v>320</v>
      </c>
      <c r="D32" s="284"/>
      <c r="E32" s="285">
        <v>3200</v>
      </c>
      <c r="F32" s="292">
        <f>F33</f>
        <v>1000</v>
      </c>
      <c r="G32" s="183">
        <f>G33</f>
        <v>1000</v>
      </c>
    </row>
    <row r="33" spans="1:7" ht="23.25">
      <c r="A33" s="283" t="s">
        <v>315</v>
      </c>
      <c r="B33" s="284" t="s">
        <v>419</v>
      </c>
      <c r="C33" s="284" t="s">
        <v>320</v>
      </c>
      <c r="D33" s="284" t="s">
        <v>87</v>
      </c>
      <c r="E33" s="285">
        <v>3200</v>
      </c>
      <c r="F33" s="292">
        <v>1000</v>
      </c>
      <c r="G33" s="183">
        <v>1000</v>
      </c>
    </row>
    <row r="34" spans="1:7" ht="57.75" customHeight="1">
      <c r="A34" s="293" t="s">
        <v>437</v>
      </c>
      <c r="B34" s="329" t="s">
        <v>438</v>
      </c>
      <c r="C34" s="329"/>
      <c r="D34" s="329"/>
      <c r="E34" s="330">
        <v>5000</v>
      </c>
      <c r="F34" s="292">
        <v>1000</v>
      </c>
      <c r="G34" s="183">
        <v>1000</v>
      </c>
    </row>
    <row r="35" spans="1:7" ht="90">
      <c r="A35" s="276" t="s">
        <v>427</v>
      </c>
      <c r="B35" s="329" t="s">
        <v>439</v>
      </c>
      <c r="C35" s="329"/>
      <c r="D35" s="329"/>
      <c r="E35" s="330">
        <v>5000</v>
      </c>
      <c r="F35" s="292">
        <f>F36</f>
        <v>1000</v>
      </c>
      <c r="G35" s="183">
        <f>G36</f>
        <v>1000</v>
      </c>
    </row>
    <row r="36" spans="1:7" ht="53.45" customHeight="1">
      <c r="A36" s="339" t="s">
        <v>318</v>
      </c>
      <c r="B36" s="329" t="s">
        <v>439</v>
      </c>
      <c r="C36" s="284" t="s">
        <v>307</v>
      </c>
      <c r="D36" s="284"/>
      <c r="E36" s="285">
        <v>5000</v>
      </c>
      <c r="F36" s="292">
        <v>1000</v>
      </c>
      <c r="G36" s="183">
        <v>1000</v>
      </c>
    </row>
    <row r="37" spans="1:7" ht="23.25">
      <c r="A37" s="283" t="s">
        <v>221</v>
      </c>
      <c r="B37" s="329" t="s">
        <v>439</v>
      </c>
      <c r="C37" s="284" t="s">
        <v>307</v>
      </c>
      <c r="D37" s="284" t="s">
        <v>218</v>
      </c>
      <c r="E37" s="285">
        <v>5000</v>
      </c>
      <c r="F37" s="334">
        <v>90700</v>
      </c>
      <c r="G37" s="182">
        <v>90700</v>
      </c>
    </row>
    <row r="38" spans="1:7" ht="22.5">
      <c r="A38" s="293" t="s">
        <v>440</v>
      </c>
      <c r="B38" s="329" t="s">
        <v>442</v>
      </c>
      <c r="C38" s="329"/>
      <c r="D38" s="329"/>
      <c r="E38" s="330">
        <v>119511</v>
      </c>
      <c r="F38" s="292">
        <v>1000</v>
      </c>
      <c r="G38" s="183">
        <v>1000</v>
      </c>
    </row>
    <row r="39" spans="1:7" ht="67.5">
      <c r="A39" s="295" t="s">
        <v>441</v>
      </c>
      <c r="B39" s="329" t="s">
        <v>443</v>
      </c>
      <c r="C39" s="329"/>
      <c r="D39" s="329"/>
      <c r="E39" s="330">
        <v>119511</v>
      </c>
      <c r="F39" s="292">
        <f>F40</f>
        <v>1000</v>
      </c>
      <c r="G39" s="183">
        <f>G40</f>
        <v>1000</v>
      </c>
    </row>
    <row r="40" spans="1:7" ht="46.5">
      <c r="A40" s="339" t="s">
        <v>318</v>
      </c>
      <c r="B40" s="329" t="s">
        <v>443</v>
      </c>
      <c r="C40" s="284" t="s">
        <v>444</v>
      </c>
      <c r="D40" s="284"/>
      <c r="E40" s="285">
        <v>119511</v>
      </c>
      <c r="F40" s="292">
        <v>1000</v>
      </c>
      <c r="G40" s="183">
        <v>1000</v>
      </c>
    </row>
    <row r="41" spans="1:7" s="413" customFormat="1" ht="23.25">
      <c r="A41" s="283" t="s">
        <v>204</v>
      </c>
      <c r="B41" s="329" t="s">
        <v>443</v>
      </c>
      <c r="C41" s="284" t="s">
        <v>444</v>
      </c>
      <c r="D41" s="284" t="s">
        <v>207</v>
      </c>
      <c r="E41" s="285">
        <v>119511</v>
      </c>
      <c r="F41" s="334">
        <v>90700</v>
      </c>
      <c r="G41" s="182">
        <v>90700</v>
      </c>
    </row>
    <row r="42" spans="1:7" ht="71.25" customHeight="1">
      <c r="A42" s="296" t="s">
        <v>445</v>
      </c>
      <c r="B42" s="329" t="s">
        <v>446</v>
      </c>
      <c r="C42" s="329"/>
      <c r="D42" s="329"/>
      <c r="E42" s="330">
        <v>1000</v>
      </c>
      <c r="F42" s="292">
        <v>1000</v>
      </c>
      <c r="G42" s="183">
        <v>1000</v>
      </c>
    </row>
    <row r="43" spans="1:7" ht="90">
      <c r="A43" s="276" t="s">
        <v>427</v>
      </c>
      <c r="B43" s="329" t="s">
        <v>447</v>
      </c>
      <c r="C43" s="329"/>
      <c r="D43" s="329"/>
      <c r="E43" s="330">
        <v>1000</v>
      </c>
      <c r="F43" s="292">
        <f>F44</f>
        <v>1000</v>
      </c>
      <c r="G43" s="183">
        <f>G44</f>
        <v>1000</v>
      </c>
    </row>
    <row r="44" spans="1:7" ht="46.5">
      <c r="A44" s="339" t="s">
        <v>318</v>
      </c>
      <c r="B44" s="329" t="s">
        <v>447</v>
      </c>
      <c r="C44" s="284" t="s">
        <v>307</v>
      </c>
      <c r="D44" s="284"/>
      <c r="E44" s="285">
        <v>1000</v>
      </c>
      <c r="F44" s="292">
        <v>1000</v>
      </c>
      <c r="G44" s="183">
        <v>1000</v>
      </c>
    </row>
    <row r="45" spans="1:7" s="167" customFormat="1" ht="46.5">
      <c r="A45" s="297" t="s">
        <v>294</v>
      </c>
      <c r="B45" s="329" t="s">
        <v>447</v>
      </c>
      <c r="C45" s="284" t="s">
        <v>307</v>
      </c>
      <c r="D45" s="284" t="s">
        <v>293</v>
      </c>
      <c r="E45" s="285">
        <v>1000</v>
      </c>
      <c r="F45" s="334">
        <v>90700</v>
      </c>
      <c r="G45" s="182">
        <v>90700</v>
      </c>
    </row>
    <row r="46" spans="1:7" s="167" customFormat="1" ht="45">
      <c r="A46" s="340" t="s">
        <v>321</v>
      </c>
      <c r="B46" s="329" t="s">
        <v>322</v>
      </c>
      <c r="C46" s="329"/>
      <c r="D46" s="329"/>
      <c r="E46" s="330">
        <f>E47+E51+E55+E59</f>
        <v>7000</v>
      </c>
      <c r="F46" s="292">
        <f>F51</f>
        <v>1000</v>
      </c>
      <c r="G46" s="183">
        <f>G51</f>
        <v>1000</v>
      </c>
    </row>
    <row r="47" spans="1:7" ht="71.25" customHeight="1">
      <c r="A47" s="340" t="s">
        <v>421</v>
      </c>
      <c r="B47" s="329" t="s">
        <v>420</v>
      </c>
      <c r="C47" s="329"/>
      <c r="D47" s="329"/>
      <c r="E47" s="330">
        <v>3000</v>
      </c>
      <c r="F47" s="292">
        <v>1000</v>
      </c>
      <c r="G47" s="183">
        <v>1000</v>
      </c>
    </row>
    <row r="48" spans="1:7" ht="90">
      <c r="A48" s="276" t="s">
        <v>427</v>
      </c>
      <c r="B48" s="329" t="s">
        <v>422</v>
      </c>
      <c r="C48" s="329"/>
      <c r="D48" s="329"/>
      <c r="E48" s="330">
        <v>3000</v>
      </c>
      <c r="F48" s="292">
        <f>F49</f>
        <v>1000</v>
      </c>
      <c r="G48" s="183">
        <f>G49</f>
        <v>1000</v>
      </c>
    </row>
    <row r="49" spans="1:7" ht="46.5">
      <c r="A49" s="339" t="s">
        <v>318</v>
      </c>
      <c r="B49" s="284" t="s">
        <v>422</v>
      </c>
      <c r="C49" s="284" t="s">
        <v>307</v>
      </c>
      <c r="D49" s="284"/>
      <c r="E49" s="285">
        <v>3000</v>
      </c>
      <c r="F49" s="292">
        <v>1000</v>
      </c>
      <c r="G49" s="183">
        <v>1000</v>
      </c>
    </row>
    <row r="50" spans="1:7" s="167" customFormat="1" ht="69.75">
      <c r="A50" s="283" t="s">
        <v>628</v>
      </c>
      <c r="B50" s="284" t="s">
        <v>422</v>
      </c>
      <c r="C50" s="284" t="s">
        <v>307</v>
      </c>
      <c r="D50" s="284" t="s">
        <v>97</v>
      </c>
      <c r="E50" s="285">
        <v>3000</v>
      </c>
      <c r="F50" s="334">
        <v>90700</v>
      </c>
      <c r="G50" s="182">
        <v>90700</v>
      </c>
    </row>
    <row r="51" spans="1:7" ht="79.150000000000006" customHeight="1">
      <c r="A51" s="340" t="s">
        <v>323</v>
      </c>
      <c r="B51" s="329" t="s">
        <v>324</v>
      </c>
      <c r="C51" s="329"/>
      <c r="D51" s="329"/>
      <c r="E51" s="330">
        <f>E52</f>
        <v>1000</v>
      </c>
      <c r="F51" s="292">
        <v>1000</v>
      </c>
      <c r="G51" s="183">
        <v>1000</v>
      </c>
    </row>
    <row r="52" spans="1:7" ht="90">
      <c r="A52" s="276" t="s">
        <v>427</v>
      </c>
      <c r="B52" s="329" t="s">
        <v>326</v>
      </c>
      <c r="C52" s="329"/>
      <c r="D52" s="329"/>
      <c r="E52" s="330">
        <f>E53</f>
        <v>1000</v>
      </c>
      <c r="F52" s="292">
        <f>F53</f>
        <v>1000</v>
      </c>
      <c r="G52" s="183">
        <f>G53</f>
        <v>1000</v>
      </c>
    </row>
    <row r="53" spans="1:7" ht="46.5">
      <c r="A53" s="339" t="s">
        <v>318</v>
      </c>
      <c r="B53" s="284" t="s">
        <v>326</v>
      </c>
      <c r="C53" s="284" t="s">
        <v>307</v>
      </c>
      <c r="D53" s="284"/>
      <c r="E53" s="285">
        <f>E54</f>
        <v>1000</v>
      </c>
      <c r="F53" s="292">
        <v>1000</v>
      </c>
      <c r="G53" s="183">
        <v>1000</v>
      </c>
    </row>
    <row r="54" spans="1:7" s="167" customFormat="1" ht="23.25">
      <c r="A54" s="283" t="s">
        <v>594</v>
      </c>
      <c r="B54" s="284" t="s">
        <v>326</v>
      </c>
      <c r="C54" s="284" t="s">
        <v>307</v>
      </c>
      <c r="D54" s="284" t="s">
        <v>95</v>
      </c>
      <c r="E54" s="285">
        <v>1000</v>
      </c>
      <c r="F54" s="334">
        <v>90700</v>
      </c>
      <c r="G54" s="182">
        <v>90700</v>
      </c>
    </row>
    <row r="55" spans="1:7" ht="45">
      <c r="A55" s="341" t="s">
        <v>327</v>
      </c>
      <c r="B55" s="329" t="s">
        <v>328</v>
      </c>
      <c r="C55" s="329"/>
      <c r="D55" s="329"/>
      <c r="E55" s="330">
        <v>2000</v>
      </c>
      <c r="F55" s="334">
        <v>0</v>
      </c>
      <c r="G55" s="182">
        <v>0</v>
      </c>
    </row>
    <row r="56" spans="1:7" ht="71.25" customHeight="1">
      <c r="A56" s="421" t="s">
        <v>719</v>
      </c>
      <c r="B56" s="329" t="s">
        <v>487</v>
      </c>
      <c r="C56" s="329"/>
      <c r="D56" s="329"/>
      <c r="E56" s="330">
        <v>2000</v>
      </c>
      <c r="F56" s="334" t="e">
        <f>F57+#REF!+#REF!+#REF!</f>
        <v>#REF!</v>
      </c>
      <c r="G56" s="185" t="e">
        <f>G57+#REF!+#REF!+#REF!</f>
        <v>#REF!</v>
      </c>
    </row>
    <row r="57" spans="1:7" ht="139.5">
      <c r="A57" s="279" t="s">
        <v>720</v>
      </c>
      <c r="B57" s="284" t="s">
        <v>334</v>
      </c>
      <c r="C57" s="284" t="s">
        <v>305</v>
      </c>
      <c r="D57" s="284"/>
      <c r="E57" s="285">
        <v>2000</v>
      </c>
      <c r="F57" s="292">
        <f>F58</f>
        <v>120000</v>
      </c>
      <c r="G57" s="183">
        <f>G58</f>
        <v>128000</v>
      </c>
    </row>
    <row r="58" spans="1:7" ht="46.5">
      <c r="A58" s="283" t="s">
        <v>301</v>
      </c>
      <c r="B58" s="284" t="s">
        <v>334</v>
      </c>
      <c r="C58" s="284" t="s">
        <v>307</v>
      </c>
      <c r="D58" s="284" t="s">
        <v>97</v>
      </c>
      <c r="E58" s="285">
        <v>2000</v>
      </c>
      <c r="F58" s="292">
        <v>120000</v>
      </c>
      <c r="G58" s="183">
        <v>128000</v>
      </c>
    </row>
    <row r="59" spans="1:7" ht="45">
      <c r="A59" s="340" t="s">
        <v>425</v>
      </c>
      <c r="B59" s="329" t="s">
        <v>423</v>
      </c>
      <c r="C59" s="329"/>
      <c r="D59" s="329"/>
      <c r="E59" s="330">
        <v>1000</v>
      </c>
      <c r="F59" s="292">
        <v>1000</v>
      </c>
      <c r="G59" s="183">
        <v>1000</v>
      </c>
    </row>
    <row r="60" spans="1:7" ht="93">
      <c r="A60" s="279" t="s">
        <v>427</v>
      </c>
      <c r="B60" s="284" t="s">
        <v>424</v>
      </c>
      <c r="C60" s="284"/>
      <c r="D60" s="284"/>
      <c r="E60" s="285">
        <v>1000</v>
      </c>
      <c r="F60" s="292" t="e">
        <f>#REF!</f>
        <v>#REF!</v>
      </c>
      <c r="G60" s="183" t="e">
        <f>#REF!</f>
        <v>#REF!</v>
      </c>
    </row>
    <row r="61" spans="1:7" s="167" customFormat="1" ht="45">
      <c r="A61" s="341" t="s">
        <v>340</v>
      </c>
      <c r="B61" s="329" t="s">
        <v>341</v>
      </c>
      <c r="C61" s="329"/>
      <c r="D61" s="329"/>
      <c r="E61" s="330">
        <v>309680</v>
      </c>
      <c r="F61" s="292"/>
      <c r="G61" s="183"/>
    </row>
    <row r="62" spans="1:7" ht="48.75" customHeight="1">
      <c r="A62" s="341" t="s">
        <v>342</v>
      </c>
      <c r="B62" s="329" t="s">
        <v>343</v>
      </c>
      <c r="C62" s="329"/>
      <c r="D62" s="329"/>
      <c r="E62" s="330">
        <v>309680</v>
      </c>
      <c r="F62" s="334">
        <f>F64+F80+F77</f>
        <v>80180</v>
      </c>
      <c r="G62" s="185">
        <f>G64+G80+G77</f>
        <v>80200</v>
      </c>
    </row>
    <row r="63" spans="1:7" ht="90">
      <c r="A63" s="276" t="s">
        <v>427</v>
      </c>
      <c r="B63" s="329" t="s">
        <v>344</v>
      </c>
      <c r="C63" s="329"/>
      <c r="D63" s="329"/>
      <c r="E63" s="330">
        <v>309680</v>
      </c>
      <c r="F63" s="292">
        <f>F64+F77+F80</f>
        <v>80180</v>
      </c>
      <c r="G63" s="183">
        <v>80200</v>
      </c>
    </row>
    <row r="64" spans="1:7" ht="56.45" customHeight="1">
      <c r="A64" s="339" t="s">
        <v>318</v>
      </c>
      <c r="B64" s="284" t="s">
        <v>344</v>
      </c>
      <c r="C64" s="284" t="s">
        <v>307</v>
      </c>
      <c r="D64" s="284"/>
      <c r="E64" s="285">
        <v>309680</v>
      </c>
      <c r="F64" s="292">
        <v>60000</v>
      </c>
      <c r="G64" s="183">
        <v>60000</v>
      </c>
    </row>
    <row r="65" spans="1:7" ht="48.6" customHeight="1">
      <c r="A65" s="421" t="s">
        <v>721</v>
      </c>
      <c r="B65" s="329" t="s">
        <v>494</v>
      </c>
      <c r="C65" s="329"/>
      <c r="D65" s="329"/>
      <c r="E65" s="330">
        <v>0</v>
      </c>
      <c r="F65" s="292"/>
      <c r="G65" s="183"/>
    </row>
    <row r="66" spans="1:7" ht="45" hidden="1" customHeight="1">
      <c r="A66" s="276" t="s">
        <v>325</v>
      </c>
      <c r="B66" s="329" t="s">
        <v>346</v>
      </c>
      <c r="C66" s="329"/>
      <c r="D66" s="329"/>
      <c r="E66" s="330">
        <f>E67</f>
        <v>100000</v>
      </c>
      <c r="F66" s="292"/>
      <c r="G66" s="183"/>
    </row>
    <row r="67" spans="1:7" ht="90" hidden="1" customHeight="1">
      <c r="A67" s="339" t="s">
        <v>318</v>
      </c>
      <c r="B67" s="284" t="s">
        <v>346</v>
      </c>
      <c r="C67" s="284" t="s">
        <v>307</v>
      </c>
      <c r="D67" s="284"/>
      <c r="E67" s="285">
        <f>E68</f>
        <v>100000</v>
      </c>
      <c r="F67" s="332"/>
      <c r="G67" s="186"/>
    </row>
    <row r="68" spans="1:7" ht="46.5" hidden="1" customHeight="1">
      <c r="A68" s="283" t="s">
        <v>345</v>
      </c>
      <c r="B68" s="284" t="s">
        <v>346</v>
      </c>
      <c r="C68" s="284" t="s">
        <v>307</v>
      </c>
      <c r="D68" s="284" t="s">
        <v>101</v>
      </c>
      <c r="E68" s="285">
        <v>100000</v>
      </c>
      <c r="F68" s="292"/>
      <c r="G68" s="183"/>
    </row>
    <row r="69" spans="1:7" ht="46.5" hidden="1" customHeight="1">
      <c r="A69" s="341" t="s">
        <v>347</v>
      </c>
      <c r="B69" s="329" t="s">
        <v>348</v>
      </c>
      <c r="C69" s="329"/>
      <c r="D69" s="329"/>
      <c r="E69" s="330" t="e">
        <f>#REF!</f>
        <v>#REF!</v>
      </c>
      <c r="F69" s="292"/>
      <c r="G69" s="183"/>
    </row>
    <row r="70" spans="1:7" ht="91.9" customHeight="1">
      <c r="A70" s="279" t="s">
        <v>427</v>
      </c>
      <c r="B70" s="284" t="s">
        <v>346</v>
      </c>
      <c r="C70" s="284"/>
      <c r="D70" s="284"/>
      <c r="E70" s="285">
        <v>0</v>
      </c>
      <c r="F70" s="292" t="e">
        <f>F71+#REF!+F87</f>
        <v>#REF!</v>
      </c>
      <c r="G70" s="183">
        <v>80200</v>
      </c>
    </row>
    <row r="71" spans="1:7" ht="46.5" customHeight="1">
      <c r="A71" s="339" t="s">
        <v>318</v>
      </c>
      <c r="B71" s="284" t="s">
        <v>346</v>
      </c>
      <c r="C71" s="284" t="s">
        <v>307</v>
      </c>
      <c r="D71" s="284"/>
      <c r="E71" s="285">
        <v>0</v>
      </c>
      <c r="F71" s="292">
        <v>60000</v>
      </c>
      <c r="G71" s="183">
        <v>60000</v>
      </c>
    </row>
    <row r="72" spans="1:7" ht="38.25" customHeight="1">
      <c r="A72" s="283" t="s">
        <v>345</v>
      </c>
      <c r="B72" s="284" t="s">
        <v>346</v>
      </c>
      <c r="C72" s="284" t="s">
        <v>307</v>
      </c>
      <c r="D72" s="284" t="s">
        <v>101</v>
      </c>
      <c r="E72" s="285">
        <v>0</v>
      </c>
      <c r="F72" s="292"/>
      <c r="G72" s="183"/>
    </row>
    <row r="73" spans="1:7" ht="52.9" customHeight="1">
      <c r="A73" s="341" t="s">
        <v>729</v>
      </c>
      <c r="B73" s="329" t="s">
        <v>545</v>
      </c>
      <c r="C73" s="329"/>
      <c r="D73" s="329"/>
      <c r="E73" s="330">
        <v>0</v>
      </c>
      <c r="F73" s="292"/>
      <c r="G73" s="183"/>
    </row>
    <row r="74" spans="1:7" ht="100.15" customHeight="1">
      <c r="A74" s="279" t="s">
        <v>427</v>
      </c>
      <c r="B74" s="284" t="s">
        <v>349</v>
      </c>
      <c r="C74" s="284"/>
      <c r="D74" s="284"/>
      <c r="E74" s="285">
        <f>E75</f>
        <v>0</v>
      </c>
      <c r="F74" s="334"/>
      <c r="G74" s="182"/>
    </row>
    <row r="75" spans="1:7" ht="42.6" customHeight="1">
      <c r="A75" s="339" t="s">
        <v>318</v>
      </c>
      <c r="B75" s="284" t="s">
        <v>349</v>
      </c>
      <c r="C75" s="284" t="s">
        <v>307</v>
      </c>
      <c r="D75" s="284"/>
      <c r="E75" s="285">
        <f>E76</f>
        <v>0</v>
      </c>
      <c r="F75" s="292"/>
      <c r="G75" s="183"/>
    </row>
    <row r="76" spans="1:7" ht="52.5" customHeight="1">
      <c r="A76" s="283" t="s">
        <v>345</v>
      </c>
      <c r="B76" s="284" t="s">
        <v>428</v>
      </c>
      <c r="C76" s="284" t="s">
        <v>307</v>
      </c>
      <c r="D76" s="284" t="s">
        <v>101</v>
      </c>
      <c r="E76" s="285">
        <v>0</v>
      </c>
      <c r="F76" s="292"/>
      <c r="G76" s="183"/>
    </row>
    <row r="77" spans="1:7" ht="45" hidden="1" customHeight="1">
      <c r="A77" s="341" t="s">
        <v>350</v>
      </c>
      <c r="B77" s="329" t="s">
        <v>351</v>
      </c>
      <c r="C77" s="329"/>
      <c r="D77" s="329"/>
      <c r="E77" s="330">
        <f>E79</f>
        <v>0</v>
      </c>
      <c r="F77" s="292">
        <f>F78</f>
        <v>18180</v>
      </c>
      <c r="G77" s="183">
        <f>G78</f>
        <v>18200</v>
      </c>
    </row>
    <row r="78" spans="1:7" ht="90" hidden="1" customHeight="1">
      <c r="A78" s="276" t="s">
        <v>325</v>
      </c>
      <c r="B78" s="329" t="s">
        <v>352</v>
      </c>
      <c r="C78" s="329"/>
      <c r="D78" s="329"/>
      <c r="E78" s="330">
        <f>E79</f>
        <v>0</v>
      </c>
      <c r="F78" s="292">
        <v>18180</v>
      </c>
      <c r="G78" s="183">
        <v>18200</v>
      </c>
    </row>
    <row r="79" spans="1:7" ht="46.5" hidden="1" customHeight="1">
      <c r="A79" s="339" t="s">
        <v>318</v>
      </c>
      <c r="B79" s="284" t="s">
        <v>352</v>
      </c>
      <c r="C79" s="284" t="s">
        <v>307</v>
      </c>
      <c r="D79" s="284"/>
      <c r="E79" s="285">
        <f>E80</f>
        <v>0</v>
      </c>
      <c r="F79" s="292">
        <v>78200</v>
      </c>
      <c r="G79" s="183">
        <v>78200</v>
      </c>
    </row>
    <row r="80" spans="1:7" ht="23.25" hidden="1" customHeight="1">
      <c r="A80" s="283" t="s">
        <v>345</v>
      </c>
      <c r="B80" s="284" t="s">
        <v>352</v>
      </c>
      <c r="C80" s="284" t="s">
        <v>307</v>
      </c>
      <c r="D80" s="284" t="s">
        <v>101</v>
      </c>
      <c r="E80" s="285"/>
      <c r="F80" s="292">
        <v>2000</v>
      </c>
      <c r="G80" s="183">
        <v>2000</v>
      </c>
    </row>
    <row r="81" spans="1:7" ht="61.15" customHeight="1">
      <c r="A81" s="341" t="s">
        <v>353</v>
      </c>
      <c r="B81" s="329" t="s">
        <v>354</v>
      </c>
      <c r="C81" s="329"/>
      <c r="D81" s="329"/>
      <c r="E81" s="330">
        <f>E82</f>
        <v>1000</v>
      </c>
      <c r="F81" s="334" t="e">
        <f>#REF!</f>
        <v>#REF!</v>
      </c>
      <c r="G81" s="182" t="e">
        <f>#REF!</f>
        <v>#REF!</v>
      </c>
    </row>
    <row r="82" spans="1:7" ht="51.6" customHeight="1">
      <c r="A82" s="342" t="s">
        <v>722</v>
      </c>
      <c r="B82" s="329" t="s">
        <v>430</v>
      </c>
      <c r="C82" s="329"/>
      <c r="D82" s="329"/>
      <c r="E82" s="330">
        <f>E83</f>
        <v>1000</v>
      </c>
      <c r="F82" s="334"/>
      <c r="G82" s="182"/>
    </row>
    <row r="83" spans="1:7" ht="90">
      <c r="A83" s="276" t="s">
        <v>427</v>
      </c>
      <c r="B83" s="329" t="s">
        <v>590</v>
      </c>
      <c r="C83" s="329"/>
      <c r="D83" s="329"/>
      <c r="E83" s="330">
        <f>E84</f>
        <v>1000</v>
      </c>
      <c r="F83" s="292">
        <v>20000</v>
      </c>
      <c r="G83" s="183">
        <v>20000</v>
      </c>
    </row>
    <row r="84" spans="1:7" ht="45" hidden="1" customHeight="1">
      <c r="A84" s="339" t="s">
        <v>318</v>
      </c>
      <c r="B84" s="284" t="s">
        <v>590</v>
      </c>
      <c r="C84" s="284" t="s">
        <v>307</v>
      </c>
      <c r="D84" s="284"/>
      <c r="E84" s="285">
        <f>E85</f>
        <v>1000</v>
      </c>
      <c r="F84" s="334" t="e">
        <f>F85+#REF!</f>
        <v>#REF!</v>
      </c>
      <c r="G84" s="182" t="e">
        <f>G85+#REF!</f>
        <v>#REF!</v>
      </c>
    </row>
    <row r="85" spans="1:7" ht="46.5">
      <c r="A85" s="283" t="s">
        <v>301</v>
      </c>
      <c r="B85" s="284" t="s">
        <v>590</v>
      </c>
      <c r="C85" s="284" t="s">
        <v>307</v>
      </c>
      <c r="D85" s="284" t="s">
        <v>290</v>
      </c>
      <c r="E85" s="285">
        <v>1000</v>
      </c>
      <c r="F85" s="334">
        <v>4000</v>
      </c>
      <c r="G85" s="182">
        <v>4000</v>
      </c>
    </row>
    <row r="86" spans="1:7" ht="77.45" customHeight="1">
      <c r="A86" s="421" t="s">
        <v>501</v>
      </c>
      <c r="B86" s="329" t="s">
        <v>357</v>
      </c>
      <c r="C86" s="329"/>
      <c r="D86" s="329"/>
      <c r="E86" s="330">
        <f>E87</f>
        <v>2000</v>
      </c>
      <c r="F86" s="334">
        <v>4000</v>
      </c>
      <c r="G86" s="182">
        <v>4000</v>
      </c>
    </row>
    <row r="87" spans="1:7" ht="55.15" customHeight="1">
      <c r="A87" s="421" t="s">
        <v>432</v>
      </c>
      <c r="B87" s="329" t="s">
        <v>364</v>
      </c>
      <c r="C87" s="329"/>
      <c r="D87" s="329"/>
      <c r="E87" s="330">
        <v>2000</v>
      </c>
      <c r="F87" s="292">
        <f t="shared" ref="F87:G87" si="0">F88</f>
        <v>0</v>
      </c>
      <c r="G87" s="183">
        <f t="shared" si="0"/>
        <v>0</v>
      </c>
    </row>
    <row r="88" spans="1:7" ht="91.15" customHeight="1">
      <c r="A88" s="276" t="s">
        <v>427</v>
      </c>
      <c r="B88" s="329" t="s">
        <v>431</v>
      </c>
      <c r="C88" s="329" t="s">
        <v>307</v>
      </c>
      <c r="D88" s="329"/>
      <c r="E88" s="330">
        <v>2000</v>
      </c>
      <c r="F88" s="292"/>
      <c r="G88" s="183"/>
    </row>
    <row r="89" spans="1:7" ht="46.5">
      <c r="A89" s="339" t="s">
        <v>318</v>
      </c>
      <c r="B89" s="284" t="s">
        <v>431</v>
      </c>
      <c r="C89" s="284" t="s">
        <v>307</v>
      </c>
      <c r="D89" s="284"/>
      <c r="E89" s="285">
        <v>2000</v>
      </c>
      <c r="F89" s="292"/>
      <c r="G89" s="183"/>
    </row>
    <row r="90" spans="1:7" ht="23.25">
      <c r="A90" s="283" t="s">
        <v>111</v>
      </c>
      <c r="B90" s="284" t="s">
        <v>431</v>
      </c>
      <c r="C90" s="284" t="s">
        <v>307</v>
      </c>
      <c r="D90" s="284" t="s">
        <v>112</v>
      </c>
      <c r="E90" s="285">
        <v>2000</v>
      </c>
      <c r="F90" s="292"/>
      <c r="G90" s="183"/>
    </row>
    <row r="91" spans="1:7" ht="45">
      <c r="A91" s="421" t="s">
        <v>370</v>
      </c>
      <c r="B91" s="329" t="s">
        <v>371</v>
      </c>
      <c r="C91" s="329"/>
      <c r="D91" s="329"/>
      <c r="E91" s="330">
        <f>E92+E101+E114+E121</f>
        <v>544300</v>
      </c>
      <c r="F91" s="334">
        <v>1000</v>
      </c>
      <c r="G91" s="182">
        <v>1000</v>
      </c>
    </row>
    <row r="92" spans="1:7" ht="32.450000000000003" customHeight="1">
      <c r="A92" s="340" t="s">
        <v>372</v>
      </c>
      <c r="B92" s="329" t="s">
        <v>373</v>
      </c>
      <c r="C92" s="329"/>
      <c r="D92" s="329"/>
      <c r="E92" s="330">
        <f>E94+E98</f>
        <v>2000</v>
      </c>
      <c r="F92" s="292"/>
      <c r="G92" s="183"/>
    </row>
    <row r="93" spans="1:7" ht="94.9" customHeight="1">
      <c r="A93" s="340" t="s">
        <v>723</v>
      </c>
      <c r="B93" s="329" t="s">
        <v>519</v>
      </c>
      <c r="C93" s="329"/>
      <c r="D93" s="329"/>
      <c r="E93" s="330">
        <v>1000</v>
      </c>
      <c r="F93" s="292"/>
      <c r="G93" s="183"/>
    </row>
    <row r="94" spans="1:7" ht="93">
      <c r="A94" s="279" t="s">
        <v>427</v>
      </c>
      <c r="B94" s="284" t="s">
        <v>374</v>
      </c>
      <c r="C94" s="284"/>
      <c r="D94" s="284"/>
      <c r="E94" s="285">
        <f>E95</f>
        <v>1000</v>
      </c>
      <c r="F94" s="334"/>
      <c r="G94" s="182"/>
    </row>
    <row r="95" spans="1:7" ht="46.5">
      <c r="A95" s="339" t="s">
        <v>318</v>
      </c>
      <c r="B95" s="284" t="s">
        <v>374</v>
      </c>
      <c r="C95" s="284" t="s">
        <v>307</v>
      </c>
      <c r="D95" s="284"/>
      <c r="E95" s="285">
        <f>E96</f>
        <v>1000</v>
      </c>
      <c r="F95" s="334" t="e">
        <f>#REF!</f>
        <v>#REF!</v>
      </c>
      <c r="G95" s="182" t="e">
        <f>#REF!</f>
        <v>#REF!</v>
      </c>
    </row>
    <row r="96" spans="1:7" ht="23.25">
      <c r="A96" s="283" t="s">
        <v>261</v>
      </c>
      <c r="B96" s="284" t="s">
        <v>374</v>
      </c>
      <c r="C96" s="284" t="s">
        <v>307</v>
      </c>
      <c r="D96" s="284" t="s">
        <v>266</v>
      </c>
      <c r="E96" s="285">
        <v>1000</v>
      </c>
      <c r="F96" s="335">
        <f>F98</f>
        <v>45000</v>
      </c>
      <c r="G96" s="187">
        <f>G98</f>
        <v>45000</v>
      </c>
    </row>
    <row r="97" spans="1:7" ht="67.5">
      <c r="A97" s="421" t="s">
        <v>724</v>
      </c>
      <c r="B97" s="329" t="s">
        <v>520</v>
      </c>
      <c r="C97" s="329"/>
      <c r="D97" s="329"/>
      <c r="E97" s="330">
        <v>1000</v>
      </c>
      <c r="F97" s="335"/>
      <c r="G97" s="187"/>
    </row>
    <row r="98" spans="1:7" ht="93">
      <c r="A98" s="279" t="s">
        <v>427</v>
      </c>
      <c r="B98" s="284" t="s">
        <v>375</v>
      </c>
      <c r="C98" s="284"/>
      <c r="D98" s="284"/>
      <c r="E98" s="285">
        <f>E99</f>
        <v>1000</v>
      </c>
      <c r="F98" s="336">
        <v>45000</v>
      </c>
      <c r="G98" s="188">
        <v>45000</v>
      </c>
    </row>
    <row r="99" spans="1:7" ht="46.5">
      <c r="A99" s="339" t="s">
        <v>318</v>
      </c>
      <c r="B99" s="284" t="s">
        <v>375</v>
      </c>
      <c r="C99" s="284" t="s">
        <v>307</v>
      </c>
      <c r="D99" s="284"/>
      <c r="E99" s="285">
        <f>E100</f>
        <v>1000</v>
      </c>
      <c r="F99" s="336">
        <v>45000</v>
      </c>
      <c r="G99" s="188">
        <v>45000</v>
      </c>
    </row>
    <row r="100" spans="1:7" ht="23.25">
      <c r="A100" s="283" t="s">
        <v>448</v>
      </c>
      <c r="B100" s="284" t="s">
        <v>375</v>
      </c>
      <c r="C100" s="284" t="s">
        <v>307</v>
      </c>
      <c r="D100" s="284" t="s">
        <v>266</v>
      </c>
      <c r="E100" s="285">
        <v>1000</v>
      </c>
      <c r="F100" s="334">
        <f>F101</f>
        <v>600</v>
      </c>
      <c r="G100" s="182">
        <f>G101</f>
        <v>600</v>
      </c>
    </row>
    <row r="101" spans="1:7" s="167" customFormat="1" ht="45">
      <c r="A101" s="340" t="s">
        <v>376</v>
      </c>
      <c r="B101" s="329" t="s">
        <v>377</v>
      </c>
      <c r="C101" s="329"/>
      <c r="D101" s="329"/>
      <c r="E101" s="330">
        <f>E102+E110</f>
        <v>274900</v>
      </c>
      <c r="F101" s="292">
        <v>600</v>
      </c>
      <c r="G101" s="183">
        <v>600</v>
      </c>
    </row>
    <row r="102" spans="1:7" ht="30.6" customHeight="1">
      <c r="A102" s="298" t="s">
        <v>725</v>
      </c>
      <c r="B102" s="284" t="s">
        <v>522</v>
      </c>
      <c r="C102" s="284"/>
      <c r="D102" s="284"/>
      <c r="E102" s="285">
        <f>E103+E105</f>
        <v>273900</v>
      </c>
      <c r="F102" s="292">
        <v>600</v>
      </c>
      <c r="G102" s="183">
        <v>600</v>
      </c>
    </row>
    <row r="103" spans="1:7" ht="116.25">
      <c r="A103" s="283" t="s">
        <v>304</v>
      </c>
      <c r="B103" s="284" t="s">
        <v>378</v>
      </c>
      <c r="C103" s="284" t="s">
        <v>305</v>
      </c>
      <c r="D103" s="284"/>
      <c r="E103" s="285">
        <v>270400</v>
      </c>
      <c r="F103" s="334" t="e">
        <f>F12+F19+#REF!+F23+F56+F62+F81+F84+#REF!+#REF!+#REF!+#REF!+F94+F96+F100+F55+F54+#REF!+#REF!</f>
        <v>#REF!</v>
      </c>
      <c r="G103" s="185" t="e">
        <f>G12+G19+#REF!+G23+G56+G62+G81+G84+#REF!+#REF!+#REF!+#REF!+G94+G96+G100+G55+G54+#REF!+#REF!</f>
        <v>#REF!</v>
      </c>
    </row>
    <row r="104" spans="1:7" s="167" customFormat="1" ht="23.25">
      <c r="A104" s="283" t="s">
        <v>449</v>
      </c>
      <c r="B104" s="284" t="s">
        <v>378</v>
      </c>
      <c r="C104" s="284" t="s">
        <v>523</v>
      </c>
      <c r="D104" s="284" t="s">
        <v>109</v>
      </c>
      <c r="E104" s="285">
        <v>270400</v>
      </c>
      <c r="F104" s="19"/>
      <c r="G104" s="134"/>
    </row>
    <row r="105" spans="1:7" s="114" customFormat="1" ht="46.5">
      <c r="A105" s="294" t="s">
        <v>726</v>
      </c>
      <c r="B105" s="284" t="s">
        <v>379</v>
      </c>
      <c r="C105" s="284"/>
      <c r="D105" s="284"/>
      <c r="E105" s="285">
        <v>3500</v>
      </c>
      <c r="F105" s="19"/>
      <c r="G105" s="1" t="s">
        <v>201</v>
      </c>
    </row>
    <row r="106" spans="1:7" ht="36.6" customHeight="1">
      <c r="A106" s="339" t="s">
        <v>318</v>
      </c>
      <c r="B106" s="284" t="s">
        <v>379</v>
      </c>
      <c r="C106" s="284" t="s">
        <v>307</v>
      </c>
      <c r="D106" s="284"/>
      <c r="E106" s="285">
        <v>2500</v>
      </c>
      <c r="G106" s="424"/>
    </row>
    <row r="107" spans="1:7" ht="23.25">
      <c r="A107" s="283" t="s">
        <v>108</v>
      </c>
      <c r="B107" s="284" t="s">
        <v>379</v>
      </c>
      <c r="C107" s="284" t="s">
        <v>307</v>
      </c>
      <c r="D107" s="284" t="s">
        <v>109</v>
      </c>
      <c r="E107" s="285">
        <v>2500</v>
      </c>
      <c r="G107" s="424"/>
    </row>
    <row r="108" spans="1:7" ht="23.25">
      <c r="A108" s="339" t="s">
        <v>319</v>
      </c>
      <c r="B108" s="284" t="s">
        <v>451</v>
      </c>
      <c r="C108" s="284" t="s">
        <v>320</v>
      </c>
      <c r="D108" s="284"/>
      <c r="E108" s="285">
        <f>E109</f>
        <v>1000</v>
      </c>
      <c r="G108" s="424"/>
    </row>
    <row r="109" spans="1:7" ht="23.25">
      <c r="A109" s="283" t="s">
        <v>108</v>
      </c>
      <c r="B109" s="284" t="s">
        <v>451</v>
      </c>
      <c r="C109" s="284" t="s">
        <v>320</v>
      </c>
      <c r="D109" s="284" t="s">
        <v>109</v>
      </c>
      <c r="E109" s="285">
        <v>1000</v>
      </c>
      <c r="G109" s="424"/>
    </row>
    <row r="110" spans="1:7" ht="45.75">
      <c r="A110" s="283" t="s">
        <v>730</v>
      </c>
      <c r="B110" s="329" t="s">
        <v>525</v>
      </c>
      <c r="C110" s="329"/>
      <c r="D110" s="329"/>
      <c r="E110" s="330">
        <v>1000</v>
      </c>
      <c r="G110" s="427"/>
    </row>
    <row r="111" spans="1:7" ht="93">
      <c r="A111" s="279" t="s">
        <v>427</v>
      </c>
      <c r="B111" s="284" t="s">
        <v>380</v>
      </c>
      <c r="C111" s="284"/>
      <c r="D111" s="284"/>
      <c r="E111" s="285">
        <v>1000</v>
      </c>
      <c r="G111" s="424"/>
    </row>
    <row r="112" spans="1:7" ht="46.5">
      <c r="A112" s="339" t="s">
        <v>318</v>
      </c>
      <c r="B112" s="284" t="s">
        <v>380</v>
      </c>
      <c r="C112" s="284" t="s">
        <v>307</v>
      </c>
      <c r="D112" s="284"/>
      <c r="E112" s="285">
        <v>1000</v>
      </c>
      <c r="G112" s="424"/>
    </row>
    <row r="113" spans="1:7" ht="23.25">
      <c r="A113" s="283" t="s">
        <v>108</v>
      </c>
      <c r="B113" s="284" t="s">
        <v>380</v>
      </c>
      <c r="C113" s="284" t="s">
        <v>307</v>
      </c>
      <c r="D113" s="284" t="s">
        <v>109</v>
      </c>
      <c r="E113" s="285">
        <v>1000</v>
      </c>
      <c r="G113" s="424"/>
    </row>
    <row r="114" spans="1:7" ht="22.5">
      <c r="A114" s="421" t="s">
        <v>381</v>
      </c>
      <c r="B114" s="329" t="s">
        <v>382</v>
      </c>
      <c r="C114" s="329"/>
      <c r="D114" s="329"/>
      <c r="E114" s="330">
        <f>E115+E118</f>
        <v>266400</v>
      </c>
      <c r="G114" s="424"/>
    </row>
    <row r="115" spans="1:7" ht="23.25">
      <c r="A115" s="298" t="s">
        <v>449</v>
      </c>
      <c r="B115" s="284" t="s">
        <v>383</v>
      </c>
      <c r="C115" s="284"/>
      <c r="D115" s="284"/>
      <c r="E115" s="285">
        <v>265400</v>
      </c>
      <c r="G115" s="424"/>
    </row>
    <row r="116" spans="1:7" ht="116.25">
      <c r="A116" s="283" t="s">
        <v>304</v>
      </c>
      <c r="B116" s="284" t="s">
        <v>383</v>
      </c>
      <c r="C116" s="284" t="s">
        <v>305</v>
      </c>
      <c r="D116" s="284"/>
      <c r="E116" s="285">
        <v>265400</v>
      </c>
      <c r="G116" s="424"/>
    </row>
    <row r="117" spans="1:7" ht="23.25">
      <c r="A117" s="283" t="s">
        <v>108</v>
      </c>
      <c r="B117" s="284" t="s">
        <v>383</v>
      </c>
      <c r="C117" s="284" t="s">
        <v>305</v>
      </c>
      <c r="D117" s="284" t="s">
        <v>109</v>
      </c>
      <c r="E117" s="285">
        <v>265400</v>
      </c>
      <c r="G117" s="424"/>
    </row>
    <row r="118" spans="1:7" ht="69.75">
      <c r="A118" s="294" t="s">
        <v>450</v>
      </c>
      <c r="B118" s="284" t="s">
        <v>384</v>
      </c>
      <c r="C118" s="284"/>
      <c r="D118" s="284"/>
      <c r="E118" s="285">
        <v>1000</v>
      </c>
      <c r="G118" s="424"/>
    </row>
    <row r="119" spans="1:7" ht="46.5">
      <c r="A119" s="339" t="s">
        <v>318</v>
      </c>
      <c r="B119" s="284" t="s">
        <v>384</v>
      </c>
      <c r="C119" s="284" t="s">
        <v>307</v>
      </c>
      <c r="D119" s="284"/>
      <c r="E119" s="285">
        <v>1000</v>
      </c>
      <c r="G119" s="424"/>
    </row>
    <row r="120" spans="1:7" ht="23.25">
      <c r="A120" s="283" t="s">
        <v>108</v>
      </c>
      <c r="B120" s="284" t="s">
        <v>384</v>
      </c>
      <c r="C120" s="284" t="s">
        <v>307</v>
      </c>
      <c r="D120" s="284" t="s">
        <v>109</v>
      </c>
      <c r="E120" s="285">
        <v>1000</v>
      </c>
      <c r="G120" s="424"/>
    </row>
    <row r="121" spans="1:7" ht="67.5">
      <c r="A121" s="426" t="s">
        <v>731</v>
      </c>
      <c r="B121" s="329" t="s">
        <v>453</v>
      </c>
      <c r="C121" s="329"/>
      <c r="D121" s="329"/>
      <c r="E121" s="330">
        <f>E124</f>
        <v>1000</v>
      </c>
      <c r="G121" s="427"/>
    </row>
    <row r="122" spans="1:7" ht="45">
      <c r="A122" s="426" t="s">
        <v>732</v>
      </c>
      <c r="B122" s="329" t="s">
        <v>565</v>
      </c>
      <c r="C122" s="329"/>
      <c r="D122" s="329"/>
      <c r="E122" s="330">
        <v>1000</v>
      </c>
      <c r="G122" s="427"/>
    </row>
    <row r="123" spans="1:7" ht="106.15" customHeight="1">
      <c r="A123" s="283" t="str">
        <f>$A$111</f>
        <v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v>
      </c>
      <c r="B123" s="284" t="s">
        <v>454</v>
      </c>
      <c r="C123" s="284"/>
      <c r="D123" s="284"/>
      <c r="E123" s="285">
        <v>1000</v>
      </c>
      <c r="G123" s="427"/>
    </row>
    <row r="124" spans="1:7" ht="46.5">
      <c r="A124" s="283" t="s">
        <v>301</v>
      </c>
      <c r="B124" s="284" t="s">
        <v>454</v>
      </c>
      <c r="C124" s="284" t="s">
        <v>307</v>
      </c>
      <c r="D124" s="284" t="s">
        <v>266</v>
      </c>
      <c r="E124" s="285">
        <v>1000</v>
      </c>
      <c r="G124" s="427"/>
    </row>
    <row r="125" spans="1:7" ht="22.5">
      <c r="A125" s="282" t="s">
        <v>396</v>
      </c>
      <c r="B125" s="286" t="s">
        <v>309</v>
      </c>
      <c r="C125" s="286" t="s">
        <v>397</v>
      </c>
      <c r="D125" s="286" t="s">
        <v>398</v>
      </c>
      <c r="E125" s="278">
        <f>E126+E138</f>
        <v>1086146</v>
      </c>
      <c r="G125" s="424"/>
    </row>
    <row r="126" spans="1:7" ht="22.5">
      <c r="A126" s="282" t="s">
        <v>399</v>
      </c>
      <c r="B126" s="286" t="s">
        <v>309</v>
      </c>
      <c r="C126" s="286"/>
      <c r="D126" s="286"/>
      <c r="E126" s="278">
        <f>E127+E133</f>
        <v>174400</v>
      </c>
      <c r="G126" s="424"/>
    </row>
    <row r="127" spans="1:7" ht="67.5">
      <c r="A127" s="274" t="s">
        <v>716</v>
      </c>
      <c r="B127" s="425">
        <v>9000000000</v>
      </c>
      <c r="C127" s="286"/>
      <c r="D127" s="286"/>
      <c r="E127" s="278">
        <v>700</v>
      </c>
      <c r="G127" s="424"/>
    </row>
    <row r="128" spans="1:7" ht="67.5">
      <c r="A128" s="276" t="s">
        <v>727</v>
      </c>
      <c r="B128" s="286" t="s">
        <v>401</v>
      </c>
      <c r="C128" s="286"/>
      <c r="D128" s="286"/>
      <c r="E128" s="278">
        <v>700</v>
      </c>
      <c r="G128" s="424"/>
    </row>
    <row r="129" spans="1:7" ht="67.5">
      <c r="A129" s="276" t="s">
        <v>717</v>
      </c>
      <c r="B129" s="425" t="s">
        <v>597</v>
      </c>
      <c r="C129" s="286"/>
      <c r="D129" s="286"/>
      <c r="E129" s="278">
        <v>700</v>
      </c>
      <c r="G129" s="424"/>
    </row>
    <row r="130" spans="1:7" ht="180">
      <c r="A130" s="343" t="s">
        <v>402</v>
      </c>
      <c r="B130" s="286" t="s">
        <v>613</v>
      </c>
      <c r="C130" s="286"/>
      <c r="D130" s="286"/>
      <c r="E130" s="278">
        <f>E131</f>
        <v>700</v>
      </c>
      <c r="G130" s="424"/>
    </row>
    <row r="131" spans="1:7" ht="46.5">
      <c r="A131" s="279" t="s">
        <v>301</v>
      </c>
      <c r="B131" s="287" t="s">
        <v>613</v>
      </c>
      <c r="C131" s="287" t="s">
        <v>307</v>
      </c>
      <c r="D131" s="287"/>
      <c r="E131" s="281">
        <f>E132</f>
        <v>700</v>
      </c>
      <c r="G131" s="424"/>
    </row>
    <row r="132" spans="1:7" ht="23.25">
      <c r="A132" s="279" t="s">
        <v>221</v>
      </c>
      <c r="B132" s="287" t="s">
        <v>613</v>
      </c>
      <c r="C132" s="287" t="s">
        <v>307</v>
      </c>
      <c r="D132" s="287" t="s">
        <v>218</v>
      </c>
      <c r="E132" s="281">
        <v>700</v>
      </c>
      <c r="G132" s="424"/>
    </row>
    <row r="133" spans="1:7" ht="67.5">
      <c r="A133" s="276" t="s">
        <v>728</v>
      </c>
      <c r="B133" s="425" t="s">
        <v>596</v>
      </c>
      <c r="C133" s="428"/>
      <c r="D133" s="428"/>
      <c r="E133" s="429">
        <v>173700</v>
      </c>
      <c r="G133" s="424"/>
    </row>
    <row r="134" spans="1:7" ht="116.25">
      <c r="A134" s="279" t="s">
        <v>304</v>
      </c>
      <c r="B134" s="430" t="s">
        <v>596</v>
      </c>
      <c r="C134" s="431" t="s">
        <v>305</v>
      </c>
      <c r="D134" s="430"/>
      <c r="E134" s="432">
        <v>172700</v>
      </c>
      <c r="G134" s="424"/>
    </row>
    <row r="135" spans="1:7" ht="23.25">
      <c r="A135" s="279" t="s">
        <v>306</v>
      </c>
      <c r="B135" s="430" t="s">
        <v>596</v>
      </c>
      <c r="C135" s="431" t="s">
        <v>305</v>
      </c>
      <c r="D135" s="430" t="s">
        <v>144</v>
      </c>
      <c r="E135" s="432">
        <v>172700</v>
      </c>
      <c r="G135" s="424"/>
    </row>
    <row r="136" spans="1:7" ht="46.5">
      <c r="A136" s="279" t="s">
        <v>301</v>
      </c>
      <c r="B136" s="430" t="s">
        <v>596</v>
      </c>
      <c r="C136" s="431" t="s">
        <v>307</v>
      </c>
      <c r="D136" s="430"/>
      <c r="E136" s="432">
        <v>1000</v>
      </c>
      <c r="G136" s="424"/>
    </row>
    <row r="137" spans="1:7" ht="23.25">
      <c r="A137" s="279" t="s">
        <v>306</v>
      </c>
      <c r="B137" s="430" t="s">
        <v>596</v>
      </c>
      <c r="C137" s="431" t="s">
        <v>307</v>
      </c>
      <c r="D137" s="430" t="s">
        <v>144</v>
      </c>
      <c r="E137" s="432">
        <v>1000</v>
      </c>
      <c r="G137" s="424"/>
    </row>
    <row r="138" spans="1:7" ht="55.5" customHeight="1">
      <c r="A138" s="276" t="s">
        <v>403</v>
      </c>
      <c r="B138" s="286" t="s">
        <v>404</v>
      </c>
      <c r="C138" s="286"/>
      <c r="D138" s="286"/>
      <c r="E138" s="278">
        <f>E139+E147</f>
        <v>911746</v>
      </c>
      <c r="G138" s="424"/>
    </row>
    <row r="139" spans="1:7" ht="45">
      <c r="A139" s="421" t="s">
        <v>405</v>
      </c>
      <c r="B139" s="344" t="s">
        <v>406</v>
      </c>
      <c r="C139" s="344"/>
      <c r="D139" s="344"/>
      <c r="E139" s="345">
        <f>E140+E143</f>
        <v>906746</v>
      </c>
      <c r="G139" s="424"/>
    </row>
    <row r="140" spans="1:7" ht="45">
      <c r="A140" s="276" t="s">
        <v>407</v>
      </c>
      <c r="B140" s="344" t="s">
        <v>408</v>
      </c>
      <c r="C140" s="344"/>
      <c r="D140" s="344"/>
      <c r="E140" s="345">
        <v>36196</v>
      </c>
      <c r="G140" s="424"/>
    </row>
    <row r="141" spans="1:7" ht="23.25">
      <c r="A141" s="279" t="s">
        <v>409</v>
      </c>
      <c r="B141" s="346" t="s">
        <v>408</v>
      </c>
      <c r="C141" s="346" t="s">
        <v>410</v>
      </c>
      <c r="D141" s="346"/>
      <c r="E141" s="347">
        <v>36196</v>
      </c>
      <c r="G141" s="424"/>
    </row>
    <row r="142" spans="1:7" ht="46.5">
      <c r="A142" s="288" t="s">
        <v>411</v>
      </c>
      <c r="B142" s="346" t="s">
        <v>408</v>
      </c>
      <c r="C142" s="346" t="s">
        <v>410</v>
      </c>
      <c r="D142" s="346" t="s">
        <v>89</v>
      </c>
      <c r="E142" s="347">
        <v>36196</v>
      </c>
      <c r="G142" s="424"/>
    </row>
    <row r="143" spans="1:7" ht="45">
      <c r="A143" s="348" t="s">
        <v>412</v>
      </c>
      <c r="B143" s="344" t="s">
        <v>413</v>
      </c>
      <c r="C143" s="344"/>
      <c r="D143" s="344"/>
      <c r="E143" s="345">
        <f>E144</f>
        <v>870550</v>
      </c>
      <c r="G143" s="424"/>
    </row>
    <row r="144" spans="1:7" ht="23.25">
      <c r="A144" s="279" t="s">
        <v>409</v>
      </c>
      <c r="B144" s="346" t="s">
        <v>413</v>
      </c>
      <c r="C144" s="346" t="s">
        <v>410</v>
      </c>
      <c r="D144" s="346"/>
      <c r="E144" s="347">
        <v>870550</v>
      </c>
      <c r="G144" s="424"/>
    </row>
    <row r="145" spans="1:7" ht="46.5">
      <c r="A145" s="288" t="s">
        <v>411</v>
      </c>
      <c r="B145" s="346" t="s">
        <v>413</v>
      </c>
      <c r="C145" s="346" t="s">
        <v>410</v>
      </c>
      <c r="D145" s="346" t="s">
        <v>89</v>
      </c>
      <c r="E145" s="347">
        <v>870550</v>
      </c>
      <c r="G145" s="424"/>
    </row>
    <row r="146" spans="1:7" ht="45">
      <c r="A146" s="348" t="s">
        <v>718</v>
      </c>
      <c r="B146" s="344" t="s">
        <v>249</v>
      </c>
      <c r="C146" s="346"/>
      <c r="D146" s="346"/>
      <c r="E146" s="345">
        <v>0</v>
      </c>
      <c r="G146" s="424"/>
    </row>
    <row r="147" spans="1:7" ht="22.5">
      <c r="A147" s="340" t="s">
        <v>90</v>
      </c>
      <c r="B147" s="329" t="s">
        <v>414</v>
      </c>
      <c r="C147" s="329"/>
      <c r="D147" s="329"/>
      <c r="E147" s="330">
        <f>E148</f>
        <v>5000</v>
      </c>
      <c r="G147" s="424"/>
    </row>
    <row r="148" spans="1:7" ht="45">
      <c r="A148" s="340" t="s">
        <v>536</v>
      </c>
      <c r="B148" s="329" t="s">
        <v>535</v>
      </c>
      <c r="C148" s="329"/>
      <c r="D148" s="329"/>
      <c r="E148" s="330">
        <f>E149</f>
        <v>5000</v>
      </c>
      <c r="G148" s="424"/>
    </row>
    <row r="149" spans="1:7" ht="23.25">
      <c r="A149" s="279" t="s">
        <v>415</v>
      </c>
      <c r="B149" s="284" t="s">
        <v>535</v>
      </c>
      <c r="C149" s="284" t="s">
        <v>320</v>
      </c>
      <c r="D149" s="284"/>
      <c r="E149" s="285">
        <f>E150</f>
        <v>5000</v>
      </c>
      <c r="G149" s="424"/>
    </row>
    <row r="150" spans="1:7" ht="23.25">
      <c r="A150" s="289" t="s">
        <v>416</v>
      </c>
      <c r="B150" s="284" t="s">
        <v>535</v>
      </c>
      <c r="C150" s="284" t="s">
        <v>320</v>
      </c>
      <c r="D150" s="284" t="s">
        <v>91</v>
      </c>
      <c r="E150" s="285">
        <v>5000</v>
      </c>
      <c r="G150" s="424"/>
    </row>
    <row r="151" spans="1:7" ht="22.5">
      <c r="A151" s="299" t="s">
        <v>458</v>
      </c>
      <c r="B151" s="299"/>
      <c r="C151" s="299"/>
      <c r="D151" s="299"/>
      <c r="E151" s="301">
        <f>E14+E21+E125</f>
        <v>6494180</v>
      </c>
      <c r="G151" s="424"/>
    </row>
    <row r="152" spans="1:7">
      <c r="A152" s="420"/>
      <c r="B152" s="420"/>
      <c r="C152" s="420"/>
      <c r="G152" s="424"/>
    </row>
    <row r="153" spans="1:7">
      <c r="A153" s="420"/>
      <c r="B153" s="420"/>
      <c r="C153" s="420"/>
      <c r="G153" s="424"/>
    </row>
    <row r="154" spans="1:7" ht="23.25">
      <c r="A154" s="422" t="s">
        <v>196</v>
      </c>
      <c r="B154" s="420"/>
      <c r="C154" s="420"/>
      <c r="E154" s="300" t="s">
        <v>197</v>
      </c>
      <c r="G154" s="424"/>
    </row>
  </sheetData>
  <mergeCells count="10">
    <mergeCell ref="A11:A12"/>
    <mergeCell ref="B11:B12"/>
    <mergeCell ref="C11:C12"/>
    <mergeCell ref="D11:D12"/>
    <mergeCell ref="D2:E2"/>
    <mergeCell ref="A6:G6"/>
    <mergeCell ref="A7:G7"/>
    <mergeCell ref="A8:G8"/>
    <mergeCell ref="A4:E4"/>
    <mergeCell ref="A3:E3"/>
  </mergeCells>
  <pageMargins left="0.70866141732283472" right="0.70866141732283472" top="0.59055118110236227" bottom="0.59055118110236227" header="0.31496062992125984" footer="0.31496062992125984"/>
  <pageSetup paperSize="9" scale="4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103" customWidth="1"/>
    <col min="2" max="2" width="14.7109375" style="103" customWidth="1"/>
    <col min="3" max="3" width="12.85546875" style="103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4" bestFit="1" customWidth="1"/>
    <col min="8" max="9" width="15.42578125" style="104" bestFit="1" customWidth="1"/>
    <col min="10" max="16384" width="9.140625" style="104"/>
  </cols>
  <sheetData>
    <row r="1" spans="1:9">
      <c r="D1" s="18" t="s">
        <v>149</v>
      </c>
    </row>
    <row r="2" spans="1:9">
      <c r="D2" s="18" t="s">
        <v>116</v>
      </c>
    </row>
    <row r="3" spans="1:9">
      <c r="D3" s="5" t="s">
        <v>198</v>
      </c>
    </row>
    <row r="4" spans="1:9">
      <c r="D4" s="18" t="s">
        <v>217</v>
      </c>
    </row>
    <row r="6" spans="1:9" ht="15.75" customHeight="1">
      <c r="A6" s="453" t="s">
        <v>113</v>
      </c>
      <c r="B6" s="453"/>
      <c r="C6" s="453"/>
      <c r="D6" s="453"/>
      <c r="E6" s="453"/>
      <c r="F6" s="453"/>
    </row>
    <row r="7" spans="1:9" ht="32.25" customHeight="1">
      <c r="A7" s="453" t="s">
        <v>155</v>
      </c>
      <c r="B7" s="453"/>
      <c r="C7" s="453"/>
      <c r="D7" s="453"/>
      <c r="E7" s="453"/>
      <c r="F7" s="453"/>
    </row>
    <row r="8" spans="1:9" ht="15.75" customHeight="1">
      <c r="A8" s="453" t="s">
        <v>247</v>
      </c>
      <c r="B8" s="453"/>
      <c r="C8" s="453"/>
      <c r="D8" s="453"/>
      <c r="E8" s="453"/>
      <c r="F8" s="453"/>
    </row>
    <row r="9" spans="1:9">
      <c r="A9" s="105"/>
    </row>
    <row r="10" spans="1:9">
      <c r="A10" s="106" t="s">
        <v>79</v>
      </c>
      <c r="B10" s="106" t="s">
        <v>79</v>
      </c>
      <c r="C10" s="106" t="s">
        <v>79</v>
      </c>
      <c r="D10" s="107" t="s">
        <v>79</v>
      </c>
      <c r="E10" s="106"/>
      <c r="F10" s="106" t="s">
        <v>142</v>
      </c>
    </row>
    <row r="11" spans="1:9">
      <c r="A11" s="454" t="s">
        <v>80</v>
      </c>
      <c r="B11" s="454" t="s">
        <v>114</v>
      </c>
      <c r="C11" s="454" t="s">
        <v>115</v>
      </c>
      <c r="D11" s="455" t="s">
        <v>81</v>
      </c>
      <c r="E11" s="454" t="s">
        <v>3</v>
      </c>
      <c r="F11" s="454"/>
    </row>
    <row r="12" spans="1:9">
      <c r="A12" s="454"/>
      <c r="B12" s="454"/>
      <c r="C12" s="454"/>
      <c r="D12" s="455"/>
      <c r="E12" s="157" t="s">
        <v>195</v>
      </c>
      <c r="F12" s="157" t="s">
        <v>222</v>
      </c>
    </row>
    <row r="13" spans="1:9" ht="63">
      <c r="A13" s="28" t="s">
        <v>143</v>
      </c>
      <c r="B13" s="119">
        <v>6035118</v>
      </c>
      <c r="C13" s="119"/>
      <c r="D13" s="120"/>
      <c r="E13" s="121">
        <f>E15+E17</f>
        <v>39700</v>
      </c>
      <c r="F13" s="121">
        <f>F15+F17</f>
        <v>39800</v>
      </c>
      <c r="G13" s="109"/>
      <c r="H13" s="122"/>
      <c r="I13" s="122"/>
    </row>
    <row r="14" spans="1:9" ht="31.5" customHeight="1">
      <c r="A14" s="45" t="s">
        <v>117</v>
      </c>
      <c r="B14" s="44">
        <v>6035118</v>
      </c>
      <c r="C14" s="44">
        <v>121</v>
      </c>
      <c r="D14" s="123"/>
      <c r="E14" s="124">
        <f>E15</f>
        <v>37000</v>
      </c>
      <c r="F14" s="124">
        <f>F15</f>
        <v>37000</v>
      </c>
      <c r="G14" s="109"/>
      <c r="H14" s="125"/>
      <c r="I14" s="125"/>
    </row>
    <row r="15" spans="1:9">
      <c r="A15" s="45" t="s">
        <v>145</v>
      </c>
      <c r="B15" s="44">
        <v>6035118</v>
      </c>
      <c r="C15" s="44">
        <v>121</v>
      </c>
      <c r="D15" s="123" t="s">
        <v>144</v>
      </c>
      <c r="E15" s="124">
        <v>37000</v>
      </c>
      <c r="F15" s="124">
        <v>37000</v>
      </c>
      <c r="G15" s="109"/>
      <c r="H15" s="122"/>
      <c r="I15" s="122"/>
    </row>
    <row r="16" spans="1:9" ht="47.25">
      <c r="A16" s="45" t="s">
        <v>118</v>
      </c>
      <c r="B16" s="44">
        <v>6035118</v>
      </c>
      <c r="C16" s="44">
        <v>244</v>
      </c>
      <c r="D16" s="123"/>
      <c r="E16" s="27">
        <v>2200</v>
      </c>
      <c r="F16" s="27">
        <f>F17</f>
        <v>2800</v>
      </c>
      <c r="G16" s="109"/>
      <c r="H16" s="122"/>
      <c r="I16" s="122"/>
    </row>
    <row r="17" spans="1:9">
      <c r="A17" s="45" t="s">
        <v>145</v>
      </c>
      <c r="B17" s="44">
        <v>6035118</v>
      </c>
      <c r="C17" s="44">
        <v>244</v>
      </c>
      <c r="D17" s="123" t="s">
        <v>144</v>
      </c>
      <c r="E17" s="27">
        <v>2700</v>
      </c>
      <c r="F17" s="27">
        <v>2800</v>
      </c>
      <c r="G17" s="109"/>
      <c r="H17" s="122"/>
      <c r="I17" s="122"/>
    </row>
    <row r="18" spans="1:9" ht="31.5">
      <c r="A18" s="69" t="s">
        <v>127</v>
      </c>
      <c r="B18" s="126">
        <v>7707001</v>
      </c>
      <c r="C18" s="126"/>
      <c r="D18" s="127"/>
      <c r="E18" s="121">
        <f>E19</f>
        <v>3000</v>
      </c>
      <c r="F18" s="121">
        <f>F19</f>
        <v>3000</v>
      </c>
      <c r="G18" s="109"/>
      <c r="H18" s="122"/>
      <c r="I18" s="122"/>
    </row>
    <row r="19" spans="1:9">
      <c r="A19" s="45" t="s">
        <v>128</v>
      </c>
      <c r="B19" s="46">
        <v>7707001</v>
      </c>
      <c r="C19" s="46">
        <v>870</v>
      </c>
      <c r="D19" s="128"/>
      <c r="E19" s="124">
        <f>E20</f>
        <v>3000</v>
      </c>
      <c r="F19" s="124">
        <f>F20</f>
        <v>3000</v>
      </c>
      <c r="G19" s="109"/>
      <c r="H19" s="122"/>
      <c r="I19" s="122"/>
    </row>
    <row r="20" spans="1:9">
      <c r="A20" s="45" t="s">
        <v>90</v>
      </c>
      <c r="B20" s="46">
        <v>7707001</v>
      </c>
      <c r="C20" s="46">
        <v>870</v>
      </c>
      <c r="D20" s="128" t="s">
        <v>91</v>
      </c>
      <c r="E20" s="124">
        <v>3000</v>
      </c>
      <c r="F20" s="124">
        <v>3000</v>
      </c>
      <c r="G20" s="109"/>
      <c r="H20" s="122"/>
      <c r="I20" s="122"/>
    </row>
    <row r="21" spans="1:9">
      <c r="A21" s="69" t="s">
        <v>119</v>
      </c>
      <c r="B21" s="126">
        <v>7707003</v>
      </c>
      <c r="C21" s="126"/>
      <c r="D21" s="127"/>
      <c r="E21" s="121">
        <f>E22+E24</f>
        <v>262000</v>
      </c>
      <c r="F21" s="121">
        <f>F22+F24</f>
        <v>263000</v>
      </c>
      <c r="G21" s="109"/>
      <c r="H21" s="125"/>
      <c r="I21" s="125"/>
    </row>
    <row r="22" spans="1:9" ht="34.5" customHeight="1">
      <c r="A22" s="45" t="s">
        <v>117</v>
      </c>
      <c r="B22" s="46">
        <v>7707003</v>
      </c>
      <c r="C22" s="46">
        <v>121</v>
      </c>
      <c r="D22" s="128"/>
      <c r="E22" s="124">
        <f>E23</f>
        <v>260000</v>
      </c>
      <c r="F22" s="124">
        <f>F23</f>
        <v>260000</v>
      </c>
      <c r="G22" s="109"/>
      <c r="H22" s="122"/>
      <c r="I22" s="122"/>
    </row>
    <row r="23" spans="1:9" ht="47.25">
      <c r="A23" s="45" t="s">
        <v>120</v>
      </c>
      <c r="B23" s="46">
        <v>7707003</v>
      </c>
      <c r="C23" s="46">
        <v>121</v>
      </c>
      <c r="D23" s="128" t="s">
        <v>85</v>
      </c>
      <c r="E23" s="124">
        <v>260000</v>
      </c>
      <c r="F23" s="124">
        <v>260000</v>
      </c>
      <c r="G23" s="109"/>
      <c r="H23" s="122"/>
      <c r="I23" s="122"/>
    </row>
    <row r="24" spans="1:9" ht="63">
      <c r="A24" s="45" t="s">
        <v>86</v>
      </c>
      <c r="B24" s="46">
        <v>7707003</v>
      </c>
      <c r="C24" s="46">
        <v>122</v>
      </c>
      <c r="D24" s="128" t="s">
        <v>85</v>
      </c>
      <c r="E24" s="124">
        <v>2000</v>
      </c>
      <c r="F24" s="124">
        <v>3000</v>
      </c>
      <c r="G24" s="109"/>
      <c r="H24" s="122"/>
      <c r="I24" s="122"/>
    </row>
    <row r="25" spans="1:9">
      <c r="A25" s="69" t="s">
        <v>121</v>
      </c>
      <c r="B25" s="126">
        <v>7707004</v>
      </c>
      <c r="C25" s="126"/>
      <c r="D25" s="127"/>
      <c r="E25" s="121">
        <f>E26+E29+E31+E33+E36</f>
        <v>1599100</v>
      </c>
      <c r="F25" s="121">
        <f>F26+F29+F31+F33+F36</f>
        <v>1646000</v>
      </c>
      <c r="G25" s="109"/>
      <c r="H25" s="109"/>
      <c r="I25" s="109"/>
    </row>
    <row r="26" spans="1:9" ht="57.75" customHeight="1">
      <c r="A26" s="45" t="s">
        <v>117</v>
      </c>
      <c r="B26" s="46">
        <v>7707004</v>
      </c>
      <c r="C26" s="46">
        <v>121</v>
      </c>
      <c r="D26" s="128"/>
      <c r="E26" s="124">
        <f>E27+E28</f>
        <v>1380000</v>
      </c>
      <c r="F26" s="124">
        <f>F27+F28</f>
        <v>1380000</v>
      </c>
      <c r="G26" s="109"/>
      <c r="H26" s="125"/>
      <c r="I26" s="125"/>
    </row>
    <row r="27" spans="1:9" ht="63">
      <c r="A27" s="45" t="s">
        <v>86</v>
      </c>
      <c r="B27" s="46">
        <v>7707004</v>
      </c>
      <c r="C27" s="46">
        <v>121</v>
      </c>
      <c r="D27" s="128" t="s">
        <v>87</v>
      </c>
      <c r="E27" s="124">
        <v>1380000</v>
      </c>
      <c r="F27" s="124">
        <v>1380000</v>
      </c>
    </row>
    <row r="28" spans="1:9">
      <c r="A28" s="43" t="s">
        <v>96</v>
      </c>
      <c r="B28" s="46">
        <v>7707004</v>
      </c>
      <c r="C28" s="46">
        <v>121</v>
      </c>
      <c r="D28" s="128" t="s">
        <v>97</v>
      </c>
      <c r="E28" s="124"/>
      <c r="F28" s="124"/>
    </row>
    <row r="29" spans="1:9" ht="35.25" customHeight="1">
      <c r="A29" s="45" t="s">
        <v>122</v>
      </c>
      <c r="B29" s="46">
        <v>7707004</v>
      </c>
      <c r="C29" s="46">
        <v>122</v>
      </c>
      <c r="D29" s="128"/>
      <c r="E29" s="124">
        <f>E30</f>
        <v>2000</v>
      </c>
      <c r="F29" s="124">
        <f>F30</f>
        <v>3000</v>
      </c>
    </row>
    <row r="30" spans="1:9" ht="63">
      <c r="A30" s="45" t="s">
        <v>86</v>
      </c>
      <c r="B30" s="46">
        <v>7707004</v>
      </c>
      <c r="C30" s="46">
        <v>122</v>
      </c>
      <c r="D30" s="128" t="s">
        <v>87</v>
      </c>
      <c r="E30" s="124">
        <v>2000</v>
      </c>
      <c r="F30" s="124">
        <v>3000</v>
      </c>
    </row>
    <row r="31" spans="1:9" ht="31.5">
      <c r="A31" s="45" t="s">
        <v>123</v>
      </c>
      <c r="B31" s="46">
        <v>7707004</v>
      </c>
      <c r="C31" s="46">
        <v>242</v>
      </c>
      <c r="D31" s="128"/>
      <c r="E31" s="124">
        <f>E32</f>
        <v>67800</v>
      </c>
      <c r="F31" s="124">
        <f>F32</f>
        <v>111700</v>
      </c>
    </row>
    <row r="32" spans="1:9" ht="63">
      <c r="A32" s="45" t="s">
        <v>86</v>
      </c>
      <c r="B32" s="46">
        <v>7707004</v>
      </c>
      <c r="C32" s="46">
        <v>242</v>
      </c>
      <c r="D32" s="128" t="s">
        <v>87</v>
      </c>
      <c r="E32" s="124">
        <v>67800</v>
      </c>
      <c r="F32" s="124">
        <v>111700</v>
      </c>
    </row>
    <row r="33" spans="1:6" ht="47.25">
      <c r="A33" s="45" t="s">
        <v>118</v>
      </c>
      <c r="B33" s="46">
        <v>7707004</v>
      </c>
      <c r="C33" s="46">
        <v>244</v>
      </c>
      <c r="D33" s="128"/>
      <c r="E33" s="124">
        <f>E34+E35</f>
        <v>147300</v>
      </c>
      <c r="F33" s="124">
        <f>F34+F35</f>
        <v>149300</v>
      </c>
    </row>
    <row r="34" spans="1:6" ht="63">
      <c r="A34" s="45" t="s">
        <v>86</v>
      </c>
      <c r="B34" s="46">
        <v>7707004</v>
      </c>
      <c r="C34" s="46">
        <v>244</v>
      </c>
      <c r="D34" s="128" t="s">
        <v>87</v>
      </c>
      <c r="E34" s="124">
        <v>137300</v>
      </c>
      <c r="F34" s="124">
        <v>139300</v>
      </c>
    </row>
    <row r="35" spans="1:6" ht="47.25">
      <c r="A35" s="45" t="s">
        <v>118</v>
      </c>
      <c r="B35" s="46">
        <v>7707004</v>
      </c>
      <c r="C35" s="46">
        <v>244</v>
      </c>
      <c r="D35" s="128" t="s">
        <v>95</v>
      </c>
      <c r="E35" s="124">
        <v>10000</v>
      </c>
      <c r="F35" s="124">
        <v>10000</v>
      </c>
    </row>
    <row r="36" spans="1:6">
      <c r="A36" s="45" t="s">
        <v>125</v>
      </c>
      <c r="B36" s="46">
        <v>7707004</v>
      </c>
      <c r="C36" s="46">
        <v>852</v>
      </c>
      <c r="D36" s="128"/>
      <c r="E36" s="124">
        <f>E37</f>
        <v>2000</v>
      </c>
      <c r="F36" s="124">
        <f>F37</f>
        <v>2000</v>
      </c>
    </row>
    <row r="37" spans="1:6" ht="63">
      <c r="A37" s="45" t="s">
        <v>86</v>
      </c>
      <c r="B37" s="46">
        <v>7707004</v>
      </c>
      <c r="C37" s="46">
        <v>852</v>
      </c>
      <c r="D37" s="128" t="s">
        <v>87</v>
      </c>
      <c r="E37" s="124">
        <v>2000</v>
      </c>
      <c r="F37" s="124">
        <v>2000</v>
      </c>
    </row>
    <row r="38" spans="1:6" ht="31.5">
      <c r="A38" s="69" t="s">
        <v>124</v>
      </c>
      <c r="B38" s="126">
        <v>7707013</v>
      </c>
      <c r="C38" s="126"/>
      <c r="D38" s="127"/>
      <c r="E38" s="121">
        <f>E39</f>
        <v>9000</v>
      </c>
      <c r="F38" s="121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28"/>
      <c r="E39" s="124">
        <f>E40</f>
        <v>9000</v>
      </c>
      <c r="F39" s="124">
        <f>F40</f>
        <v>9000</v>
      </c>
    </row>
    <row r="40" spans="1:6" ht="47.25">
      <c r="A40" s="45" t="s">
        <v>88</v>
      </c>
      <c r="B40" s="46">
        <v>7707013</v>
      </c>
      <c r="C40" s="46">
        <v>540</v>
      </c>
      <c r="D40" s="128" t="s">
        <v>89</v>
      </c>
      <c r="E40" s="124">
        <v>9000</v>
      </c>
      <c r="F40" s="124">
        <v>9000</v>
      </c>
    </row>
    <row r="41" spans="1:6" ht="47.25">
      <c r="A41" s="34" t="s">
        <v>190</v>
      </c>
      <c r="B41" s="36">
        <v>7707801</v>
      </c>
      <c r="C41" s="126"/>
      <c r="D41" s="127"/>
      <c r="E41" s="121">
        <f>E42+E44+E46+E48</f>
        <v>208000</v>
      </c>
      <c r="F41" s="121">
        <f>F42+F44+F46+F48</f>
        <v>208000</v>
      </c>
    </row>
    <row r="42" spans="1:6" ht="31.5">
      <c r="A42" s="45" t="s">
        <v>126</v>
      </c>
      <c r="B42" s="38">
        <v>7707801</v>
      </c>
      <c r="C42" s="46">
        <v>111</v>
      </c>
      <c r="D42" s="128"/>
      <c r="E42" s="124">
        <f>E43</f>
        <v>195000</v>
      </c>
      <c r="F42" s="124">
        <f>F43</f>
        <v>195000</v>
      </c>
    </row>
    <row r="43" spans="1:6">
      <c r="A43" s="45" t="s">
        <v>108</v>
      </c>
      <c r="B43" s="38">
        <v>7707801</v>
      </c>
      <c r="C43" s="46">
        <v>111</v>
      </c>
      <c r="D43" s="128" t="s">
        <v>109</v>
      </c>
      <c r="E43" s="124">
        <v>195000</v>
      </c>
      <c r="F43" s="124">
        <v>195000</v>
      </c>
    </row>
    <row r="44" spans="1:6">
      <c r="A44" s="31" t="s">
        <v>108</v>
      </c>
      <c r="B44" s="38">
        <v>7707801</v>
      </c>
      <c r="C44" s="38">
        <v>122</v>
      </c>
      <c r="D44" s="37" t="s">
        <v>109</v>
      </c>
      <c r="E44" s="40">
        <v>1000</v>
      </c>
      <c r="F44" s="142">
        <v>1000</v>
      </c>
    </row>
    <row r="45" spans="1:6">
      <c r="A45" s="45" t="s">
        <v>108</v>
      </c>
      <c r="B45" s="38">
        <v>7707801</v>
      </c>
      <c r="C45" s="46">
        <v>242</v>
      </c>
      <c r="D45" s="128" t="s">
        <v>109</v>
      </c>
      <c r="E45" s="124"/>
      <c r="F45" s="124"/>
    </row>
    <row r="46" spans="1:6" ht="47.25">
      <c r="A46" s="45" t="s">
        <v>118</v>
      </c>
      <c r="B46" s="38">
        <v>7707801</v>
      </c>
      <c r="C46" s="46">
        <v>244</v>
      </c>
      <c r="D46" s="128"/>
      <c r="E46" s="124">
        <f>E47</f>
        <v>12000</v>
      </c>
      <c r="F46" s="124">
        <f>F47</f>
        <v>12000</v>
      </c>
    </row>
    <row r="47" spans="1:6">
      <c r="A47" s="45" t="s">
        <v>108</v>
      </c>
      <c r="B47" s="38">
        <v>7707801</v>
      </c>
      <c r="C47" s="46">
        <v>244</v>
      </c>
      <c r="D47" s="128" t="s">
        <v>109</v>
      </c>
      <c r="E47" s="124">
        <v>12000</v>
      </c>
      <c r="F47" s="124">
        <v>12000</v>
      </c>
    </row>
    <row r="48" spans="1:6">
      <c r="A48" s="45" t="s">
        <v>125</v>
      </c>
      <c r="B48" s="38">
        <v>7707801</v>
      </c>
      <c r="C48" s="46">
        <v>852</v>
      </c>
      <c r="D48" s="128"/>
      <c r="E48" s="124">
        <f>E49</f>
        <v>0</v>
      </c>
      <c r="F48" s="124">
        <f>F49</f>
        <v>0</v>
      </c>
    </row>
    <row r="49" spans="1:6">
      <c r="A49" s="45" t="s">
        <v>108</v>
      </c>
      <c r="B49" s="38">
        <v>7707801</v>
      </c>
      <c r="C49" s="46">
        <v>852</v>
      </c>
      <c r="D49" s="128" t="s">
        <v>109</v>
      </c>
      <c r="E49" s="124"/>
      <c r="F49" s="124"/>
    </row>
    <row r="50" spans="1:6" ht="47.25">
      <c r="A50" s="34" t="s">
        <v>188</v>
      </c>
      <c r="B50" s="36">
        <v>7707802</v>
      </c>
      <c r="C50" s="46"/>
      <c r="D50" s="128"/>
      <c r="E50" s="121">
        <f>E51+E54</f>
        <v>132000</v>
      </c>
      <c r="F50" s="121">
        <f>F51+F54</f>
        <v>132000</v>
      </c>
    </row>
    <row r="51" spans="1:6" ht="31.5">
      <c r="A51" s="31" t="s">
        <v>126</v>
      </c>
      <c r="B51" s="36">
        <v>7707802</v>
      </c>
      <c r="C51" s="46">
        <v>111</v>
      </c>
      <c r="D51" s="128"/>
      <c r="E51" s="124">
        <f>E52</f>
        <v>130000</v>
      </c>
      <c r="F51" s="124">
        <f>F52</f>
        <v>130000</v>
      </c>
    </row>
    <row r="52" spans="1:6">
      <c r="A52" s="31" t="s">
        <v>189</v>
      </c>
      <c r="B52" s="36">
        <v>7707802</v>
      </c>
      <c r="C52" s="46">
        <v>111</v>
      </c>
      <c r="D52" s="128" t="s">
        <v>109</v>
      </c>
      <c r="E52" s="124">
        <v>130000</v>
      </c>
      <c r="F52" s="124">
        <v>130000</v>
      </c>
    </row>
    <row r="53" spans="1:6" ht="47.25">
      <c r="A53" s="31" t="s">
        <v>118</v>
      </c>
      <c r="B53" s="36">
        <v>7707802</v>
      </c>
      <c r="C53" s="46">
        <v>244</v>
      </c>
      <c r="D53" s="128"/>
      <c r="E53" s="124">
        <f>E54</f>
        <v>2000</v>
      </c>
      <c r="F53" s="124">
        <f>F54</f>
        <v>2000</v>
      </c>
    </row>
    <row r="54" spans="1:6">
      <c r="A54" s="31" t="s">
        <v>189</v>
      </c>
      <c r="B54" s="36">
        <v>7707802</v>
      </c>
      <c r="C54" s="46">
        <v>244</v>
      </c>
      <c r="D54" s="128" t="s">
        <v>109</v>
      </c>
      <c r="E54" s="124">
        <v>2000</v>
      </c>
      <c r="F54" s="124">
        <v>2000</v>
      </c>
    </row>
    <row r="55" spans="1:6" ht="47.25">
      <c r="A55" s="69" t="s">
        <v>129</v>
      </c>
      <c r="B55" s="126">
        <v>7707032</v>
      </c>
      <c r="C55" s="126"/>
      <c r="D55" s="127"/>
      <c r="E55" s="121">
        <f>E56</f>
        <v>21000</v>
      </c>
      <c r="F55" s="121">
        <f>F56</f>
        <v>48000</v>
      </c>
    </row>
    <row r="56" spans="1:6" ht="47.25">
      <c r="A56" s="45" t="s">
        <v>118</v>
      </c>
      <c r="B56" s="46">
        <v>7707032</v>
      </c>
      <c r="C56" s="46">
        <v>244</v>
      </c>
      <c r="D56" s="128"/>
      <c r="E56" s="124">
        <f>E57</f>
        <v>21000</v>
      </c>
      <c r="F56" s="124">
        <f>F57</f>
        <v>48000</v>
      </c>
    </row>
    <row r="57" spans="1:6" ht="47.25">
      <c r="A57" s="45" t="s">
        <v>94</v>
      </c>
      <c r="B57" s="46">
        <v>7707032</v>
      </c>
      <c r="C57" s="46">
        <v>244</v>
      </c>
      <c r="D57" s="128" t="s">
        <v>97</v>
      </c>
      <c r="E57" s="124">
        <v>21000</v>
      </c>
      <c r="F57" s="124">
        <v>48000</v>
      </c>
    </row>
    <row r="58" spans="1:6" ht="47.25">
      <c r="A58" s="34" t="s">
        <v>129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118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94</v>
      </c>
      <c r="B60" s="38">
        <v>7707033</v>
      </c>
      <c r="C60" s="38">
        <v>244</v>
      </c>
      <c r="D60" s="37" t="s">
        <v>95</v>
      </c>
      <c r="E60" s="40">
        <v>10800</v>
      </c>
      <c r="F60" s="40">
        <v>10800</v>
      </c>
    </row>
    <row r="61" spans="1:6" ht="31.5">
      <c r="A61" s="69" t="s">
        <v>130</v>
      </c>
      <c r="B61" s="126">
        <v>7707501</v>
      </c>
      <c r="C61" s="126"/>
      <c r="D61" s="127"/>
      <c r="E61" s="121">
        <f>E62</f>
        <v>5000</v>
      </c>
      <c r="F61" s="121">
        <f>F62</f>
        <v>5000</v>
      </c>
    </row>
    <row r="62" spans="1:6" ht="47.25">
      <c r="A62" s="45" t="s">
        <v>118</v>
      </c>
      <c r="B62" s="46">
        <v>7707501</v>
      </c>
      <c r="C62" s="46">
        <v>244</v>
      </c>
      <c r="D62" s="128"/>
      <c r="E62" s="124">
        <f>E63</f>
        <v>5000</v>
      </c>
      <c r="F62" s="124">
        <f>F63</f>
        <v>5000</v>
      </c>
    </row>
    <row r="63" spans="1:6">
      <c r="A63" s="45" t="s">
        <v>111</v>
      </c>
      <c r="B63" s="46">
        <v>7707501</v>
      </c>
      <c r="C63" s="46">
        <v>244</v>
      </c>
      <c r="D63" s="128" t="s">
        <v>112</v>
      </c>
      <c r="E63" s="124">
        <v>5000</v>
      </c>
      <c r="F63" s="124">
        <v>5000</v>
      </c>
    </row>
    <row r="64" spans="1:6" ht="31.5">
      <c r="A64" s="129" t="s">
        <v>133</v>
      </c>
      <c r="B64" s="119">
        <v>7707502</v>
      </c>
      <c r="C64" s="126"/>
      <c r="D64" s="127"/>
      <c r="E64" s="121">
        <f>E65+E67</f>
        <v>160800</v>
      </c>
      <c r="F64" s="121">
        <f>F65+F67</f>
        <v>170000</v>
      </c>
    </row>
    <row r="65" spans="1:6" ht="47.25">
      <c r="A65" s="45" t="s">
        <v>118</v>
      </c>
      <c r="B65" s="46">
        <v>7707502</v>
      </c>
      <c r="C65" s="46">
        <v>244</v>
      </c>
      <c r="D65" s="128"/>
      <c r="E65" s="124">
        <f>E66</f>
        <v>150800</v>
      </c>
      <c r="F65" s="124">
        <f>F66</f>
        <v>125000</v>
      </c>
    </row>
    <row r="66" spans="1:6">
      <c r="A66" s="45" t="s">
        <v>100</v>
      </c>
      <c r="B66" s="46">
        <v>7707502</v>
      </c>
      <c r="C66" s="46">
        <v>244</v>
      </c>
      <c r="D66" s="128" t="s">
        <v>101</v>
      </c>
      <c r="E66" s="124">
        <v>150800</v>
      </c>
      <c r="F66" s="124">
        <v>125000</v>
      </c>
    </row>
    <row r="67" spans="1:6" ht="47.25">
      <c r="A67" s="31" t="s">
        <v>118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111</v>
      </c>
      <c r="B68" s="38">
        <v>7707502</v>
      </c>
      <c r="C68" s="38">
        <v>244</v>
      </c>
      <c r="D68" s="37" t="s">
        <v>112</v>
      </c>
      <c r="E68" s="40">
        <v>10000</v>
      </c>
      <c r="F68" s="40">
        <v>45000</v>
      </c>
    </row>
    <row r="69" spans="1:6" ht="31.5">
      <c r="A69" s="108" t="s">
        <v>205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118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111</v>
      </c>
      <c r="B71" s="38">
        <v>7707503</v>
      </c>
      <c r="C71" s="38">
        <v>244</v>
      </c>
      <c r="D71" s="37" t="s">
        <v>112</v>
      </c>
      <c r="E71" s="40">
        <v>1000</v>
      </c>
      <c r="F71" s="40">
        <v>2000</v>
      </c>
    </row>
    <row r="72" spans="1:6" ht="31.5">
      <c r="A72" s="108" t="s">
        <v>206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118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111</v>
      </c>
      <c r="B74" s="38">
        <v>7707504</v>
      </c>
      <c r="C74" s="38">
        <v>244</v>
      </c>
      <c r="D74" s="37" t="s">
        <v>112</v>
      </c>
      <c r="E74" s="40">
        <v>1000</v>
      </c>
      <c r="F74" s="40">
        <v>2000</v>
      </c>
    </row>
    <row r="75" spans="1:6" ht="31.5">
      <c r="A75" s="34" t="s">
        <v>132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118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111</v>
      </c>
      <c r="B77" s="38">
        <v>7707505</v>
      </c>
      <c r="C77" s="38">
        <v>244</v>
      </c>
      <c r="D77" s="37" t="s">
        <v>112</v>
      </c>
      <c r="E77" s="40">
        <v>28000</v>
      </c>
      <c r="F77" s="40">
        <v>44000</v>
      </c>
    </row>
    <row r="78" spans="1:6" s="114" customFormat="1" ht="31.5">
      <c r="A78" s="110" t="s">
        <v>209</v>
      </c>
      <c r="B78" s="111">
        <v>7708022</v>
      </c>
      <c r="C78" s="111"/>
      <c r="D78" s="112"/>
      <c r="E78" s="113">
        <f>E79</f>
        <v>30000</v>
      </c>
      <c r="F78" s="113">
        <f>F79</f>
        <v>30000</v>
      </c>
    </row>
    <row r="79" spans="1:6" ht="34.5" customHeight="1">
      <c r="A79" s="115" t="s">
        <v>208</v>
      </c>
      <c r="B79" s="116">
        <v>7708022</v>
      </c>
      <c r="C79" s="116">
        <v>321</v>
      </c>
      <c r="D79" s="117"/>
      <c r="E79" s="118">
        <f>E80</f>
        <v>30000</v>
      </c>
      <c r="F79" s="118">
        <f>F80</f>
        <v>30000</v>
      </c>
    </row>
    <row r="80" spans="1:6">
      <c r="A80" s="115" t="s">
        <v>204</v>
      </c>
      <c r="B80" s="116">
        <v>7708022</v>
      </c>
      <c r="C80" s="116">
        <v>321</v>
      </c>
      <c r="D80" s="117" t="s">
        <v>207</v>
      </c>
      <c r="E80" s="118">
        <v>30000</v>
      </c>
      <c r="F80" s="118">
        <v>30000</v>
      </c>
    </row>
    <row r="81" spans="1:6" ht="31.5">
      <c r="A81" s="34" t="s">
        <v>212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215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216</v>
      </c>
      <c r="B83" s="38">
        <v>7709006</v>
      </c>
      <c r="C83" s="38">
        <v>880</v>
      </c>
      <c r="D83" s="37" t="s">
        <v>213</v>
      </c>
      <c r="E83" s="40">
        <v>95000</v>
      </c>
      <c r="F83" s="40">
        <v>0</v>
      </c>
    </row>
    <row r="84" spans="1:6" ht="72">
      <c r="A84" s="141" t="s">
        <v>220</v>
      </c>
      <c r="B84" s="36" t="s">
        <v>219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118</v>
      </c>
      <c r="B85" s="38" t="s">
        <v>219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211</v>
      </c>
      <c r="B86" s="38" t="s">
        <v>219</v>
      </c>
      <c r="C86" s="38">
        <v>244</v>
      </c>
      <c r="D86" s="37" t="s">
        <v>218</v>
      </c>
      <c r="E86" s="40">
        <v>700</v>
      </c>
      <c r="F86" s="40">
        <v>700</v>
      </c>
    </row>
    <row r="87" spans="1:6">
      <c r="A87" s="69" t="s">
        <v>110</v>
      </c>
      <c r="B87" s="126"/>
      <c r="C87" s="126"/>
      <c r="D87" s="127"/>
      <c r="E87" s="121">
        <f>E13+E18+E21+E25+E38+E41+E50+E55+E58+E61+E64+E69+E72+E75+E78+E81+E84</f>
        <v>2606100</v>
      </c>
      <c r="F87" s="121">
        <f>F13+F18+F21+F25+F38+F41+F50+F55+F58+F61+F64+F69+F72+F75+F78+F84</f>
        <v>2613300</v>
      </c>
    </row>
    <row r="88" spans="1:6">
      <c r="E88" s="130"/>
      <c r="F88" s="131"/>
    </row>
    <row r="89" spans="1:6" ht="18.75">
      <c r="A89" s="1" t="s">
        <v>196</v>
      </c>
      <c r="E89" s="1"/>
      <c r="F89" s="2" t="s">
        <v>201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workbookViewId="0">
      <selection activeCell="A2" sqref="A2:G2"/>
    </sheetView>
  </sheetViews>
  <sheetFormatPr defaultRowHeight="15.75"/>
  <cols>
    <col min="1" max="1" width="43.28515625" style="290" customWidth="1"/>
    <col min="2" max="2" width="16.140625" style="290" customWidth="1"/>
    <col min="3" max="3" width="17" style="290" customWidth="1"/>
    <col min="4" max="4" width="22.140625" style="19" customWidth="1"/>
    <col min="5" max="5" width="19.85546875" style="104" hidden="1" customWidth="1"/>
    <col min="6" max="7" width="19.85546875" style="104" customWidth="1"/>
  </cols>
  <sheetData>
    <row r="1" spans="1:7">
      <c r="E1" s="389" t="s">
        <v>624</v>
      </c>
      <c r="F1" s="389"/>
      <c r="G1" s="389" t="s">
        <v>625</v>
      </c>
    </row>
    <row r="2" spans="1:7">
      <c r="A2" s="457" t="s">
        <v>737</v>
      </c>
      <c r="B2" s="457"/>
      <c r="C2" s="457"/>
      <c r="D2" s="457"/>
      <c r="E2" s="457"/>
      <c r="F2" s="457"/>
      <c r="G2" s="457"/>
    </row>
    <row r="3" spans="1:7">
      <c r="A3" s="456" t="s">
        <v>619</v>
      </c>
      <c r="B3" s="456"/>
      <c r="C3" s="456"/>
      <c r="D3" s="456"/>
      <c r="E3" s="456"/>
      <c r="F3" s="456"/>
      <c r="G3" s="456"/>
    </row>
    <row r="4" spans="1:7">
      <c r="A4" s="456" t="s">
        <v>689</v>
      </c>
      <c r="B4" s="456"/>
      <c r="C4" s="456"/>
      <c r="D4" s="456"/>
      <c r="E4" s="456"/>
      <c r="F4" s="456"/>
      <c r="G4" s="456"/>
    </row>
    <row r="5" spans="1:7">
      <c r="D5" s="18"/>
    </row>
    <row r="6" spans="1:7" ht="15.75" customHeight="1">
      <c r="A6" s="453" t="s">
        <v>113</v>
      </c>
      <c r="B6" s="441"/>
      <c r="C6" s="441"/>
      <c r="D6" s="441"/>
      <c r="E6" s="441"/>
      <c r="F6" s="441"/>
      <c r="G6" s="441"/>
    </row>
    <row r="7" spans="1:7" ht="33" customHeight="1">
      <c r="A7" s="453" t="s">
        <v>583</v>
      </c>
      <c r="B7" s="453"/>
      <c r="C7" s="453"/>
      <c r="D7" s="453"/>
      <c r="E7" s="453"/>
      <c r="F7" s="453"/>
      <c r="G7" s="453"/>
    </row>
    <row r="8" spans="1:7" ht="15.75" customHeight="1">
      <c r="A8" s="459" t="s">
        <v>690</v>
      </c>
      <c r="B8" s="459"/>
      <c r="C8" s="459"/>
      <c r="D8" s="459"/>
      <c r="E8" s="459"/>
      <c r="F8" s="459"/>
      <c r="G8" s="459"/>
    </row>
    <row r="9" spans="1:7">
      <c r="A9" s="291"/>
    </row>
    <row r="10" spans="1:7">
      <c r="A10" s="106" t="s">
        <v>79</v>
      </c>
      <c r="B10" s="106" t="s">
        <v>79</v>
      </c>
      <c r="C10" s="106" t="s">
        <v>79</v>
      </c>
      <c r="D10" s="107" t="s">
        <v>79</v>
      </c>
      <c r="G10" s="314" t="s">
        <v>142</v>
      </c>
    </row>
    <row r="11" spans="1:7">
      <c r="A11" s="458" t="s">
        <v>80</v>
      </c>
      <c r="B11" s="458" t="s">
        <v>114</v>
      </c>
      <c r="C11" s="458" t="s">
        <v>115</v>
      </c>
      <c r="D11" s="458" t="s">
        <v>81</v>
      </c>
      <c r="E11" s="310" t="s">
        <v>158</v>
      </c>
      <c r="F11" s="320" t="s">
        <v>3</v>
      </c>
      <c r="G11" s="320" t="s">
        <v>3</v>
      </c>
    </row>
    <row r="12" spans="1:7" ht="15.75" customHeight="1">
      <c r="A12" s="458"/>
      <c r="B12" s="458"/>
      <c r="C12" s="458"/>
      <c r="D12" s="458"/>
      <c r="E12" s="310"/>
      <c r="F12" s="320" t="s">
        <v>702</v>
      </c>
      <c r="G12" s="320" t="s">
        <v>703</v>
      </c>
    </row>
    <row r="13" spans="1:7">
      <c r="A13" s="305">
        <v>1</v>
      </c>
      <c r="B13" s="305">
        <v>2</v>
      </c>
      <c r="C13" s="305">
        <v>3</v>
      </c>
      <c r="D13" s="305">
        <v>4</v>
      </c>
      <c r="E13" s="305">
        <v>5</v>
      </c>
      <c r="F13" s="305">
        <v>5</v>
      </c>
      <c r="G13" s="305">
        <v>5</v>
      </c>
    </row>
    <row r="14" spans="1:7" ht="63">
      <c r="A14" s="254" t="s">
        <v>418</v>
      </c>
      <c r="B14" s="305"/>
      <c r="C14" s="305"/>
      <c r="D14" s="305"/>
      <c r="E14" s="306">
        <f>E15+E21</f>
        <v>126100</v>
      </c>
      <c r="F14" s="306">
        <f>F15+F21</f>
        <v>491279</v>
      </c>
      <c r="G14" s="306">
        <f>G15+G21</f>
        <v>498079</v>
      </c>
    </row>
    <row r="15" spans="1:7" ht="47.25">
      <c r="A15" s="255" t="s">
        <v>296</v>
      </c>
      <c r="B15" s="263">
        <v>7100000000</v>
      </c>
      <c r="C15" s="256"/>
      <c r="D15" s="256"/>
      <c r="E15" s="257">
        <f t="shared" ref="E15:E19" si="0">E16</f>
        <v>0</v>
      </c>
      <c r="F15" s="257">
        <v>309279</v>
      </c>
      <c r="G15" s="257">
        <v>309279</v>
      </c>
    </row>
    <row r="16" spans="1:7" ht="47.25">
      <c r="A16" s="255" t="s">
        <v>297</v>
      </c>
      <c r="B16" s="263">
        <v>7110000000</v>
      </c>
      <c r="C16" s="256"/>
      <c r="D16" s="256"/>
      <c r="E16" s="257">
        <f t="shared" si="0"/>
        <v>0</v>
      </c>
      <c r="F16" s="257">
        <v>309279</v>
      </c>
      <c r="G16" s="257">
        <v>309279</v>
      </c>
    </row>
    <row r="17" spans="1:7" ht="63">
      <c r="A17" s="255" t="s">
        <v>298</v>
      </c>
      <c r="B17" s="263">
        <v>7110100000</v>
      </c>
      <c r="C17" s="256"/>
      <c r="D17" s="256"/>
      <c r="E17" s="257">
        <f t="shared" si="0"/>
        <v>0</v>
      </c>
      <c r="F17" s="257">
        <v>309279</v>
      </c>
      <c r="G17" s="257">
        <v>309279</v>
      </c>
    </row>
    <row r="18" spans="1:7" ht="31.5">
      <c r="A18" s="255" t="s">
        <v>299</v>
      </c>
      <c r="B18" s="263" t="s">
        <v>300</v>
      </c>
      <c r="C18" s="256"/>
      <c r="D18" s="256"/>
      <c r="E18" s="257">
        <f t="shared" si="0"/>
        <v>0</v>
      </c>
      <c r="F18" s="257">
        <v>309279</v>
      </c>
      <c r="G18" s="257">
        <v>309279</v>
      </c>
    </row>
    <row r="19" spans="1:7" ht="47.25">
      <c r="A19" s="258" t="s">
        <v>301</v>
      </c>
      <c r="B19" s="321" t="s">
        <v>300</v>
      </c>
      <c r="C19" s="256"/>
      <c r="D19" s="256"/>
      <c r="E19" s="257">
        <f t="shared" si="0"/>
        <v>0</v>
      </c>
      <c r="F19" s="260">
        <v>309279</v>
      </c>
      <c r="G19" s="260">
        <v>309279</v>
      </c>
    </row>
    <row r="20" spans="1:7" ht="26.25" customHeight="1">
      <c r="A20" s="258" t="s">
        <v>111</v>
      </c>
      <c r="B20" s="321" t="s">
        <v>300</v>
      </c>
      <c r="C20" s="259">
        <v>200</v>
      </c>
      <c r="D20" s="384" t="s">
        <v>112</v>
      </c>
      <c r="E20" s="260"/>
      <c r="F20" s="260">
        <v>309279</v>
      </c>
      <c r="G20" s="260">
        <v>309279</v>
      </c>
    </row>
    <row r="21" spans="1:7" ht="78.75">
      <c r="A21" s="255" t="s">
        <v>611</v>
      </c>
      <c r="B21" s="263">
        <v>9000000000</v>
      </c>
      <c r="C21" s="256"/>
      <c r="D21" s="256"/>
      <c r="E21" s="257">
        <f t="shared" ref="E21:G23" si="1">E22</f>
        <v>126100</v>
      </c>
      <c r="F21" s="257">
        <f t="shared" si="1"/>
        <v>182000</v>
      </c>
      <c r="G21" s="257">
        <f t="shared" si="1"/>
        <v>188800</v>
      </c>
    </row>
    <row r="22" spans="1:7" ht="110.25">
      <c r="A22" s="255" t="s">
        <v>612</v>
      </c>
      <c r="B22" s="263" t="s">
        <v>401</v>
      </c>
      <c r="C22" s="256"/>
      <c r="D22" s="256"/>
      <c r="E22" s="257">
        <f t="shared" si="1"/>
        <v>126100</v>
      </c>
      <c r="F22" s="257">
        <f t="shared" si="1"/>
        <v>182000</v>
      </c>
      <c r="G22" s="257">
        <f t="shared" si="1"/>
        <v>188800</v>
      </c>
    </row>
    <row r="23" spans="1:7" ht="94.5">
      <c r="A23" s="255" t="s">
        <v>302</v>
      </c>
      <c r="B23" s="263" t="s">
        <v>597</v>
      </c>
      <c r="C23" s="256"/>
      <c r="D23" s="256"/>
      <c r="E23" s="257">
        <f t="shared" si="1"/>
        <v>126100</v>
      </c>
      <c r="F23" s="257">
        <f t="shared" si="1"/>
        <v>182000</v>
      </c>
      <c r="G23" s="257">
        <f t="shared" si="1"/>
        <v>188800</v>
      </c>
    </row>
    <row r="24" spans="1:7" ht="63">
      <c r="A24" s="255" t="s">
        <v>303</v>
      </c>
      <c r="B24" s="263" t="s">
        <v>596</v>
      </c>
      <c r="C24" s="256"/>
      <c r="D24" s="256"/>
      <c r="E24" s="257">
        <f>E25+E27</f>
        <v>126100</v>
      </c>
      <c r="F24" s="257">
        <f>F25+F27</f>
        <v>182000</v>
      </c>
      <c r="G24" s="257">
        <f>G25+G27</f>
        <v>188800</v>
      </c>
    </row>
    <row r="25" spans="1:7" ht="94.5">
      <c r="A25" s="258" t="s">
        <v>304</v>
      </c>
      <c r="B25" s="315" t="s">
        <v>596</v>
      </c>
      <c r="C25" s="262" t="s">
        <v>305</v>
      </c>
      <c r="D25" s="261"/>
      <c r="E25" s="260">
        <f>E26</f>
        <v>119210</v>
      </c>
      <c r="F25" s="260">
        <f>F26</f>
        <v>181000</v>
      </c>
      <c r="G25" s="260">
        <f>G26</f>
        <v>187800</v>
      </c>
    </row>
    <row r="26" spans="1:7" ht="31.5">
      <c r="A26" s="258" t="s">
        <v>306</v>
      </c>
      <c r="B26" s="315" t="s">
        <v>596</v>
      </c>
      <c r="C26" s="262" t="s">
        <v>305</v>
      </c>
      <c r="D26" s="261" t="s">
        <v>144</v>
      </c>
      <c r="E26" s="260">
        <v>119210</v>
      </c>
      <c r="F26" s="260">
        <v>181000</v>
      </c>
      <c r="G26" s="260">
        <v>187800</v>
      </c>
    </row>
    <row r="27" spans="1:7" ht="47.25">
      <c r="A27" s="258" t="s">
        <v>301</v>
      </c>
      <c r="B27" s="315" t="s">
        <v>596</v>
      </c>
      <c r="C27" s="262" t="s">
        <v>307</v>
      </c>
      <c r="D27" s="261"/>
      <c r="E27" s="260">
        <f>E28</f>
        <v>6890</v>
      </c>
      <c r="F27" s="260">
        <f>F28</f>
        <v>1000</v>
      </c>
      <c r="G27" s="260">
        <f>G28</f>
        <v>1000</v>
      </c>
    </row>
    <row r="28" spans="1:7" ht="31.5">
      <c r="A28" s="258" t="s">
        <v>306</v>
      </c>
      <c r="B28" s="315" t="s">
        <v>596</v>
      </c>
      <c r="C28" s="262" t="s">
        <v>307</v>
      </c>
      <c r="D28" s="261" t="s">
        <v>144</v>
      </c>
      <c r="E28" s="260">
        <v>6890</v>
      </c>
      <c r="F28" s="260">
        <v>1000</v>
      </c>
      <c r="G28" s="260">
        <v>1000</v>
      </c>
    </row>
    <row r="29" spans="1:7">
      <c r="A29" s="263" t="s">
        <v>308</v>
      </c>
      <c r="B29" s="267" t="s">
        <v>309</v>
      </c>
      <c r="C29" s="267"/>
      <c r="D29" s="267"/>
      <c r="E29" s="257" t="e">
        <f>E30+E54+E80+E116+E121+E148</f>
        <v>#REF!</v>
      </c>
      <c r="F29" s="257">
        <f>F30+F54+F80+F116+F121+F148</f>
        <v>3015722.26</v>
      </c>
      <c r="G29" s="257">
        <f>G30+G54+G80+G116+G121+G148</f>
        <v>2956077</v>
      </c>
    </row>
    <row r="30" spans="1:7" ht="47.25">
      <c r="A30" s="310" t="s">
        <v>310</v>
      </c>
      <c r="B30" s="316" t="s">
        <v>311</v>
      </c>
      <c r="C30" s="316"/>
      <c r="D30" s="316"/>
      <c r="E30" s="317">
        <f>E31+E34+E37+E42+E46+E50</f>
        <v>3895873.95</v>
      </c>
      <c r="F30" s="317">
        <f>F31+F34+F37+F46</f>
        <v>2521332.2599999998</v>
      </c>
      <c r="G30" s="317">
        <f>G31+G34+G37+G42+G46+G50</f>
        <v>2392417</v>
      </c>
    </row>
    <row r="31" spans="1:7" ht="31.5">
      <c r="A31" s="264" t="s">
        <v>312</v>
      </c>
      <c r="B31" s="265" t="s">
        <v>313</v>
      </c>
      <c r="C31" s="265"/>
      <c r="D31" s="265"/>
      <c r="E31" s="266">
        <f t="shared" ref="E31:G32" si="2">E32</f>
        <v>601370</v>
      </c>
      <c r="F31" s="266">
        <f t="shared" si="2"/>
        <v>889444.26</v>
      </c>
      <c r="G31" s="266">
        <f t="shared" si="2"/>
        <v>882062.5</v>
      </c>
    </row>
    <row r="32" spans="1:7" ht="94.5">
      <c r="A32" s="264" t="s">
        <v>304</v>
      </c>
      <c r="B32" s="265" t="s">
        <v>313</v>
      </c>
      <c r="C32" s="265" t="s">
        <v>305</v>
      </c>
      <c r="D32" s="265"/>
      <c r="E32" s="266">
        <f t="shared" si="2"/>
        <v>601370</v>
      </c>
      <c r="F32" s="266">
        <f t="shared" si="2"/>
        <v>889444.26</v>
      </c>
      <c r="G32" s="266">
        <f t="shared" si="2"/>
        <v>882062.5</v>
      </c>
    </row>
    <row r="33" spans="1:7">
      <c r="A33" s="264" t="s">
        <v>119</v>
      </c>
      <c r="B33" s="265" t="s">
        <v>313</v>
      </c>
      <c r="C33" s="265" t="s">
        <v>305</v>
      </c>
      <c r="D33" s="265" t="s">
        <v>85</v>
      </c>
      <c r="E33" s="266">
        <v>601370</v>
      </c>
      <c r="F33" s="266">
        <v>889444.26</v>
      </c>
      <c r="G33" s="266">
        <v>882062.5</v>
      </c>
    </row>
    <row r="34" spans="1:7" ht="31.5">
      <c r="A34" s="264" t="s">
        <v>312</v>
      </c>
      <c r="B34" s="265" t="s">
        <v>314</v>
      </c>
      <c r="C34" s="265"/>
      <c r="D34" s="265"/>
      <c r="E34" s="266">
        <f t="shared" ref="E34:E35" si="3">E35</f>
        <v>2672703.9500000002</v>
      </c>
      <c r="F34" s="266">
        <f>F36</f>
        <v>1485288</v>
      </c>
      <c r="G34" s="266">
        <f>G36</f>
        <v>1364625</v>
      </c>
    </row>
    <row r="35" spans="1:7" ht="94.5">
      <c r="A35" s="264" t="s">
        <v>304</v>
      </c>
      <c r="B35" s="265" t="s">
        <v>314</v>
      </c>
      <c r="C35" s="265" t="s">
        <v>305</v>
      </c>
      <c r="D35" s="265"/>
      <c r="E35" s="266">
        <f t="shared" si="3"/>
        <v>2672703.9500000002</v>
      </c>
      <c r="F35" s="266">
        <v>148567.49</v>
      </c>
      <c r="G35" s="266">
        <f>G36</f>
        <v>1364625</v>
      </c>
    </row>
    <row r="36" spans="1:7" ht="31.5">
      <c r="A36" s="264" t="s">
        <v>315</v>
      </c>
      <c r="B36" s="265" t="s">
        <v>314</v>
      </c>
      <c r="C36" s="265" t="s">
        <v>305</v>
      </c>
      <c r="D36" s="265" t="s">
        <v>87</v>
      </c>
      <c r="E36" s="266">
        <v>2672703.9500000002</v>
      </c>
      <c r="F36" s="266">
        <v>1485288</v>
      </c>
      <c r="G36" s="266">
        <v>1364625</v>
      </c>
    </row>
    <row r="37" spans="1:7">
      <c r="A37" s="264" t="s">
        <v>316</v>
      </c>
      <c r="B37" s="265" t="s">
        <v>317</v>
      </c>
      <c r="C37" s="265"/>
      <c r="D37" s="265"/>
      <c r="E37" s="266">
        <f>E38+E40</f>
        <v>369600</v>
      </c>
      <c r="F37" s="266">
        <v>46600</v>
      </c>
      <c r="G37" s="266">
        <v>45729.5</v>
      </c>
    </row>
    <row r="38" spans="1:7" ht="31.5">
      <c r="A38" s="189" t="s">
        <v>318</v>
      </c>
      <c r="B38" s="265" t="s">
        <v>317</v>
      </c>
      <c r="C38" s="265" t="s">
        <v>307</v>
      </c>
      <c r="D38" s="265"/>
      <c r="E38" s="266">
        <f>E39</f>
        <v>310600</v>
      </c>
      <c r="F38" s="266">
        <v>46000</v>
      </c>
      <c r="G38" s="266">
        <v>45729.5</v>
      </c>
    </row>
    <row r="39" spans="1:7" ht="31.5">
      <c r="A39" s="264" t="s">
        <v>315</v>
      </c>
      <c r="B39" s="265" t="s">
        <v>317</v>
      </c>
      <c r="C39" s="265" t="s">
        <v>307</v>
      </c>
      <c r="D39" s="265" t="s">
        <v>87</v>
      </c>
      <c r="E39" s="266">
        <v>310600</v>
      </c>
      <c r="F39" s="266">
        <v>46600</v>
      </c>
      <c r="G39" s="266">
        <v>45729.5</v>
      </c>
    </row>
    <row r="40" spans="1:7">
      <c r="A40" s="189" t="s">
        <v>319</v>
      </c>
      <c r="B40" s="265" t="s">
        <v>317</v>
      </c>
      <c r="C40" s="265" t="s">
        <v>320</v>
      </c>
      <c r="D40" s="265"/>
      <c r="E40" s="266">
        <f>E41</f>
        <v>59000</v>
      </c>
      <c r="F40" s="266">
        <f>F41</f>
        <v>0</v>
      </c>
      <c r="G40" s="266">
        <f>G41</f>
        <v>0</v>
      </c>
    </row>
    <row r="41" spans="1:7" ht="31.5">
      <c r="A41" s="264" t="s">
        <v>315</v>
      </c>
      <c r="B41" s="265" t="s">
        <v>419</v>
      </c>
      <c r="C41" s="265" t="s">
        <v>320</v>
      </c>
      <c r="D41" s="265" t="s">
        <v>87</v>
      </c>
      <c r="E41" s="266">
        <v>59000</v>
      </c>
      <c r="F41" s="266">
        <v>0</v>
      </c>
      <c r="G41" s="266">
        <v>0</v>
      </c>
    </row>
    <row r="42" spans="1:7" ht="31.5">
      <c r="A42" s="307" t="s">
        <v>437</v>
      </c>
      <c r="B42" s="316" t="s">
        <v>438</v>
      </c>
      <c r="C42" s="316"/>
      <c r="D42" s="316"/>
      <c r="E42" s="317">
        <f t="shared" ref="E42:G44" si="4">E43</f>
        <v>100000</v>
      </c>
      <c r="F42" s="317">
        <f t="shared" si="4"/>
        <v>0</v>
      </c>
      <c r="G42" s="317">
        <f t="shared" si="4"/>
        <v>0</v>
      </c>
    </row>
    <row r="43" spans="1:7" ht="94.5">
      <c r="A43" s="255" t="s">
        <v>427</v>
      </c>
      <c r="B43" s="316" t="s">
        <v>439</v>
      </c>
      <c r="C43" s="316"/>
      <c r="D43" s="316"/>
      <c r="E43" s="317">
        <f t="shared" si="4"/>
        <v>100000</v>
      </c>
      <c r="F43" s="317">
        <f t="shared" si="4"/>
        <v>0</v>
      </c>
      <c r="G43" s="317">
        <f t="shared" si="4"/>
        <v>0</v>
      </c>
    </row>
    <row r="44" spans="1:7" ht="31.5">
      <c r="A44" s="189" t="s">
        <v>318</v>
      </c>
      <c r="B44" s="316" t="s">
        <v>439</v>
      </c>
      <c r="C44" s="265" t="s">
        <v>307</v>
      </c>
      <c r="D44" s="265"/>
      <c r="E44" s="266">
        <f t="shared" si="4"/>
        <v>100000</v>
      </c>
      <c r="F44" s="266">
        <f t="shared" si="4"/>
        <v>0</v>
      </c>
      <c r="G44" s="266">
        <f t="shared" si="4"/>
        <v>0</v>
      </c>
    </row>
    <row r="45" spans="1:7">
      <c r="A45" s="264" t="s">
        <v>221</v>
      </c>
      <c r="B45" s="316" t="s">
        <v>439</v>
      </c>
      <c r="C45" s="265" t="s">
        <v>307</v>
      </c>
      <c r="D45" s="265" t="s">
        <v>218</v>
      </c>
      <c r="E45" s="266">
        <v>100000</v>
      </c>
      <c r="F45" s="266">
        <v>0</v>
      </c>
      <c r="G45" s="266">
        <v>0</v>
      </c>
    </row>
    <row r="46" spans="1:7" ht="31.5">
      <c r="A46" s="307" t="s">
        <v>440</v>
      </c>
      <c r="B46" s="316" t="s">
        <v>442</v>
      </c>
      <c r="C46" s="316"/>
      <c r="D46" s="316"/>
      <c r="E46" s="317">
        <f t="shared" ref="E46:G48" si="5">E47</f>
        <v>139200</v>
      </c>
      <c r="F46" s="317">
        <f t="shared" si="5"/>
        <v>100000</v>
      </c>
      <c r="G46" s="317">
        <f t="shared" si="5"/>
        <v>100000</v>
      </c>
    </row>
    <row r="47" spans="1:7" ht="63">
      <c r="A47" s="235" t="s">
        <v>441</v>
      </c>
      <c r="B47" s="316" t="s">
        <v>443</v>
      </c>
      <c r="C47" s="316"/>
      <c r="D47" s="316"/>
      <c r="E47" s="317">
        <f t="shared" si="5"/>
        <v>139200</v>
      </c>
      <c r="F47" s="317">
        <f t="shared" si="5"/>
        <v>100000</v>
      </c>
      <c r="G47" s="317">
        <f t="shared" si="5"/>
        <v>100000</v>
      </c>
    </row>
    <row r="48" spans="1:7" ht="31.5">
      <c r="A48" s="189" t="s">
        <v>318</v>
      </c>
      <c r="B48" s="316" t="s">
        <v>443</v>
      </c>
      <c r="C48" s="265" t="s">
        <v>444</v>
      </c>
      <c r="D48" s="265"/>
      <c r="E48" s="266">
        <f t="shared" si="5"/>
        <v>139200</v>
      </c>
      <c r="F48" s="266">
        <f t="shared" si="5"/>
        <v>100000</v>
      </c>
      <c r="G48" s="266">
        <f t="shared" si="5"/>
        <v>100000</v>
      </c>
    </row>
    <row r="49" spans="1:7">
      <c r="A49" s="264" t="s">
        <v>204</v>
      </c>
      <c r="B49" s="316" t="s">
        <v>443</v>
      </c>
      <c r="C49" s="265" t="s">
        <v>444</v>
      </c>
      <c r="D49" s="265" t="s">
        <v>207</v>
      </c>
      <c r="E49" s="266">
        <v>139200</v>
      </c>
      <c r="F49" s="266">
        <v>100000</v>
      </c>
      <c r="G49" s="266">
        <v>100000</v>
      </c>
    </row>
    <row r="50" spans="1:7" ht="31.5">
      <c r="A50" s="238" t="s">
        <v>445</v>
      </c>
      <c r="B50" s="316" t="s">
        <v>446</v>
      </c>
      <c r="C50" s="316"/>
      <c r="D50" s="316"/>
      <c r="E50" s="317">
        <f t="shared" ref="E50:G52" si="6">E51</f>
        <v>13000</v>
      </c>
      <c r="F50" s="317">
        <f t="shared" si="6"/>
        <v>0</v>
      </c>
      <c r="G50" s="317">
        <f t="shared" si="6"/>
        <v>0</v>
      </c>
    </row>
    <row r="51" spans="1:7" ht="94.5">
      <c r="A51" s="255" t="s">
        <v>427</v>
      </c>
      <c r="B51" s="316" t="s">
        <v>447</v>
      </c>
      <c r="C51" s="316"/>
      <c r="D51" s="316"/>
      <c r="E51" s="317">
        <f t="shared" si="6"/>
        <v>13000</v>
      </c>
      <c r="F51" s="317">
        <f t="shared" si="6"/>
        <v>0</v>
      </c>
      <c r="G51" s="317">
        <f t="shared" si="6"/>
        <v>0</v>
      </c>
    </row>
    <row r="52" spans="1:7" ht="31.5">
      <c r="A52" s="189" t="s">
        <v>318</v>
      </c>
      <c r="B52" s="316" t="s">
        <v>447</v>
      </c>
      <c r="C52" s="265" t="s">
        <v>307</v>
      </c>
      <c r="D52" s="265"/>
      <c r="E52" s="266">
        <f t="shared" si="6"/>
        <v>13000</v>
      </c>
      <c r="F52" s="266">
        <f t="shared" si="6"/>
        <v>0</v>
      </c>
      <c r="G52" s="266">
        <f t="shared" si="6"/>
        <v>0</v>
      </c>
    </row>
    <row r="53" spans="1:7" ht="47.25">
      <c r="A53" s="308" t="s">
        <v>294</v>
      </c>
      <c r="B53" s="316" t="s">
        <v>447</v>
      </c>
      <c r="C53" s="265" t="s">
        <v>307</v>
      </c>
      <c r="D53" s="265" t="s">
        <v>293</v>
      </c>
      <c r="E53" s="266">
        <v>13000</v>
      </c>
      <c r="F53" s="266">
        <v>0</v>
      </c>
      <c r="G53" s="266">
        <v>0</v>
      </c>
    </row>
    <row r="54" spans="1:7" ht="47.25">
      <c r="A54" s="322" t="s">
        <v>321</v>
      </c>
      <c r="B54" s="316" t="s">
        <v>322</v>
      </c>
      <c r="C54" s="316"/>
      <c r="D54" s="316"/>
      <c r="E54" s="317">
        <f>E55+E59+E68+E72</f>
        <v>31600</v>
      </c>
      <c r="F54" s="317">
        <f>F55+F59+F68+F72</f>
        <v>0</v>
      </c>
      <c r="G54" s="317">
        <f>G55+G59+G68+G72</f>
        <v>0</v>
      </c>
    </row>
    <row r="55" spans="1:7" ht="47.25">
      <c r="A55" s="322" t="s">
        <v>421</v>
      </c>
      <c r="B55" s="316" t="s">
        <v>420</v>
      </c>
      <c r="C55" s="316"/>
      <c r="D55" s="316"/>
      <c r="E55" s="317">
        <f t="shared" ref="E55:G57" si="7">E56</f>
        <v>4000</v>
      </c>
      <c r="F55" s="317">
        <f t="shared" si="7"/>
        <v>0</v>
      </c>
      <c r="G55" s="317">
        <f t="shared" si="7"/>
        <v>0</v>
      </c>
    </row>
    <row r="56" spans="1:7" ht="94.5">
      <c r="A56" s="255" t="s">
        <v>427</v>
      </c>
      <c r="B56" s="316" t="s">
        <v>422</v>
      </c>
      <c r="C56" s="316"/>
      <c r="D56" s="316"/>
      <c r="E56" s="317">
        <f t="shared" si="7"/>
        <v>4000</v>
      </c>
      <c r="F56" s="317">
        <f t="shared" si="7"/>
        <v>0</v>
      </c>
      <c r="G56" s="317">
        <f t="shared" si="7"/>
        <v>0</v>
      </c>
    </row>
    <row r="57" spans="1:7" ht="31.5">
      <c r="A57" s="189" t="s">
        <v>318</v>
      </c>
      <c r="B57" s="265" t="s">
        <v>422</v>
      </c>
      <c r="C57" s="265" t="s">
        <v>307</v>
      </c>
      <c r="D57" s="265"/>
      <c r="E57" s="266">
        <f t="shared" si="7"/>
        <v>4000</v>
      </c>
      <c r="F57" s="266">
        <f t="shared" si="7"/>
        <v>0</v>
      </c>
      <c r="G57" s="266">
        <f t="shared" si="7"/>
        <v>0</v>
      </c>
    </row>
    <row r="58" spans="1:7" ht="63">
      <c r="A58" s="264" t="s">
        <v>630</v>
      </c>
      <c r="B58" s="265" t="s">
        <v>422</v>
      </c>
      <c r="C58" s="265" t="s">
        <v>307</v>
      </c>
      <c r="D58" s="265" t="s">
        <v>97</v>
      </c>
      <c r="E58" s="266">
        <v>4000</v>
      </c>
      <c r="F58" s="266">
        <v>0</v>
      </c>
      <c r="G58" s="266">
        <v>0</v>
      </c>
    </row>
    <row r="59" spans="1:7" ht="31.5">
      <c r="A59" s="322" t="s">
        <v>323</v>
      </c>
      <c r="B59" s="316" t="s">
        <v>324</v>
      </c>
      <c r="C59" s="316"/>
      <c r="D59" s="316"/>
      <c r="E59" s="317">
        <f t="shared" ref="E59:G61" si="8">E60</f>
        <v>2000</v>
      </c>
      <c r="F59" s="317">
        <f t="shared" si="8"/>
        <v>0</v>
      </c>
      <c r="G59" s="317">
        <f t="shared" si="8"/>
        <v>0</v>
      </c>
    </row>
    <row r="60" spans="1:7" ht="94.5">
      <c r="A60" s="255" t="s">
        <v>427</v>
      </c>
      <c r="B60" s="316" t="s">
        <v>326</v>
      </c>
      <c r="C60" s="316"/>
      <c r="D60" s="316"/>
      <c r="E60" s="317">
        <f t="shared" si="8"/>
        <v>2000</v>
      </c>
      <c r="F60" s="317">
        <f t="shared" si="8"/>
        <v>0</v>
      </c>
      <c r="G60" s="317">
        <f t="shared" si="8"/>
        <v>0</v>
      </c>
    </row>
    <row r="61" spans="1:7" ht="31.5">
      <c r="A61" s="189" t="s">
        <v>318</v>
      </c>
      <c r="B61" s="265" t="s">
        <v>326</v>
      </c>
      <c r="C61" s="265" t="s">
        <v>307</v>
      </c>
      <c r="D61" s="265"/>
      <c r="E61" s="266">
        <f t="shared" si="8"/>
        <v>2000</v>
      </c>
      <c r="F61" s="266">
        <f t="shared" si="8"/>
        <v>0</v>
      </c>
      <c r="G61" s="266">
        <f t="shared" si="8"/>
        <v>0</v>
      </c>
    </row>
    <row r="62" spans="1:7">
      <c r="A62" s="264" t="s">
        <v>594</v>
      </c>
      <c r="B62" s="265" t="s">
        <v>326</v>
      </c>
      <c r="C62" s="265" t="s">
        <v>307</v>
      </c>
      <c r="D62" s="265" t="s">
        <v>95</v>
      </c>
      <c r="E62" s="266">
        <v>2000</v>
      </c>
      <c r="F62" s="266">
        <v>0</v>
      </c>
      <c r="G62" s="266">
        <v>0</v>
      </c>
    </row>
    <row r="63" spans="1:7" ht="31.5" hidden="1">
      <c r="A63" s="310" t="s">
        <v>329</v>
      </c>
      <c r="B63" s="316" t="s">
        <v>330</v>
      </c>
      <c r="C63" s="316"/>
      <c r="D63" s="316"/>
      <c r="E63" s="317">
        <f t="shared" ref="E63:G64" si="9">E64</f>
        <v>0</v>
      </c>
      <c r="F63" s="317">
        <f t="shared" si="9"/>
        <v>0</v>
      </c>
      <c r="G63" s="317">
        <f t="shared" si="9"/>
        <v>0</v>
      </c>
    </row>
    <row r="64" spans="1:7" ht="94.5" hidden="1">
      <c r="A64" s="258" t="s">
        <v>304</v>
      </c>
      <c r="B64" s="265" t="s">
        <v>330</v>
      </c>
      <c r="C64" s="265" t="s">
        <v>305</v>
      </c>
      <c r="D64" s="265"/>
      <c r="E64" s="266">
        <f t="shared" si="9"/>
        <v>0</v>
      </c>
      <c r="F64" s="266">
        <f t="shared" si="9"/>
        <v>0</v>
      </c>
      <c r="G64" s="266">
        <f t="shared" si="9"/>
        <v>0</v>
      </c>
    </row>
    <row r="65" spans="1:7" hidden="1">
      <c r="A65" s="264" t="s">
        <v>96</v>
      </c>
      <c r="B65" s="265" t="s">
        <v>330</v>
      </c>
      <c r="C65" s="265" t="s">
        <v>305</v>
      </c>
      <c r="D65" s="265" t="s">
        <v>331</v>
      </c>
      <c r="E65" s="266"/>
      <c r="F65" s="266"/>
      <c r="G65" s="266"/>
    </row>
    <row r="66" spans="1:7" ht="31.5" hidden="1">
      <c r="A66" s="310" t="s">
        <v>332</v>
      </c>
      <c r="B66" s="316" t="s">
        <v>333</v>
      </c>
      <c r="C66" s="316"/>
      <c r="D66" s="316"/>
      <c r="E66" s="317">
        <f>E67</f>
        <v>23600</v>
      </c>
      <c r="F66" s="317">
        <f>F67</f>
        <v>0</v>
      </c>
      <c r="G66" s="317">
        <f>G67</f>
        <v>0</v>
      </c>
    </row>
    <row r="67" spans="1:7" ht="31.5" hidden="1">
      <c r="A67" s="189" t="s">
        <v>318</v>
      </c>
      <c r="B67" s="265" t="s">
        <v>333</v>
      </c>
      <c r="C67" s="265" t="s">
        <v>307</v>
      </c>
      <c r="D67" s="265"/>
      <c r="E67" s="266">
        <f>E72</f>
        <v>23600</v>
      </c>
      <c r="F67" s="266"/>
      <c r="G67" s="266"/>
    </row>
    <row r="68" spans="1:7" ht="31.5">
      <c r="A68" s="322" t="s">
        <v>425</v>
      </c>
      <c r="B68" s="316" t="s">
        <v>423</v>
      </c>
      <c r="C68" s="316"/>
      <c r="D68" s="316"/>
      <c r="E68" s="317">
        <f t="shared" ref="E68:G70" si="10">E69</f>
        <v>2000</v>
      </c>
      <c r="F68" s="317">
        <f t="shared" si="10"/>
        <v>0</v>
      </c>
      <c r="G68" s="317">
        <f t="shared" si="10"/>
        <v>0</v>
      </c>
    </row>
    <row r="69" spans="1:7" ht="94.5">
      <c r="A69" s="255" t="s">
        <v>427</v>
      </c>
      <c r="B69" s="316" t="s">
        <v>424</v>
      </c>
      <c r="C69" s="316"/>
      <c r="D69" s="316"/>
      <c r="E69" s="317">
        <f t="shared" si="10"/>
        <v>2000</v>
      </c>
      <c r="F69" s="317">
        <f t="shared" si="10"/>
        <v>0</v>
      </c>
      <c r="G69" s="317">
        <f t="shared" si="10"/>
        <v>0</v>
      </c>
    </row>
    <row r="70" spans="1:7" ht="31.5">
      <c r="A70" s="189" t="s">
        <v>318</v>
      </c>
      <c r="B70" s="265" t="s">
        <v>424</v>
      </c>
      <c r="C70" s="265" t="s">
        <v>307</v>
      </c>
      <c r="D70" s="265"/>
      <c r="E70" s="266">
        <f t="shared" si="10"/>
        <v>2000</v>
      </c>
      <c r="F70" s="266">
        <f t="shared" si="10"/>
        <v>0</v>
      </c>
      <c r="G70" s="266">
        <f t="shared" si="10"/>
        <v>0</v>
      </c>
    </row>
    <row r="71" spans="1:7">
      <c r="A71" s="264" t="s">
        <v>345</v>
      </c>
      <c r="B71" s="265" t="s">
        <v>424</v>
      </c>
      <c r="C71" s="265" t="s">
        <v>307</v>
      </c>
      <c r="D71" s="265" t="s">
        <v>101</v>
      </c>
      <c r="E71" s="266">
        <v>2000</v>
      </c>
      <c r="F71" s="266">
        <v>0</v>
      </c>
      <c r="G71" s="266">
        <v>0</v>
      </c>
    </row>
    <row r="72" spans="1:7" ht="31.5">
      <c r="A72" s="310" t="s">
        <v>426</v>
      </c>
      <c r="B72" s="316" t="s">
        <v>328</v>
      </c>
      <c r="C72" s="265"/>
      <c r="D72" s="265"/>
      <c r="E72" s="317">
        <f t="shared" ref="E72:G74" si="11">E73</f>
        <v>23600</v>
      </c>
      <c r="F72" s="317">
        <f t="shared" si="11"/>
        <v>0</v>
      </c>
      <c r="G72" s="317">
        <f t="shared" si="11"/>
        <v>0</v>
      </c>
    </row>
    <row r="73" spans="1:7" ht="94.5">
      <c r="A73" s="255" t="s">
        <v>427</v>
      </c>
      <c r="B73" s="316" t="s">
        <v>334</v>
      </c>
      <c r="C73" s="316"/>
      <c r="D73" s="316"/>
      <c r="E73" s="317">
        <f t="shared" si="11"/>
        <v>23600</v>
      </c>
      <c r="F73" s="317">
        <f t="shared" si="11"/>
        <v>0</v>
      </c>
      <c r="G73" s="317">
        <f t="shared" si="11"/>
        <v>0</v>
      </c>
    </row>
    <row r="74" spans="1:7" ht="31.5">
      <c r="A74" s="189" t="s">
        <v>318</v>
      </c>
      <c r="B74" s="265" t="s">
        <v>334</v>
      </c>
      <c r="C74" s="265" t="s">
        <v>307</v>
      </c>
      <c r="D74" s="265"/>
      <c r="E74" s="266">
        <f t="shared" si="11"/>
        <v>23600</v>
      </c>
      <c r="F74" s="266">
        <f t="shared" si="11"/>
        <v>0</v>
      </c>
      <c r="G74" s="266">
        <f t="shared" si="11"/>
        <v>0</v>
      </c>
    </row>
    <row r="75" spans="1:7" ht="63">
      <c r="A75" s="264" t="s">
        <v>629</v>
      </c>
      <c r="B75" s="265" t="s">
        <v>334</v>
      </c>
      <c r="C75" s="265" t="s">
        <v>307</v>
      </c>
      <c r="D75" s="265" t="s">
        <v>97</v>
      </c>
      <c r="E75" s="266">
        <v>23600</v>
      </c>
      <c r="F75" s="266">
        <v>0</v>
      </c>
      <c r="G75" s="266">
        <v>0</v>
      </c>
    </row>
    <row r="76" spans="1:7" ht="31.5" hidden="1">
      <c r="A76" s="28" t="s">
        <v>335</v>
      </c>
      <c r="B76" s="316" t="s">
        <v>336</v>
      </c>
      <c r="C76" s="316"/>
      <c r="D76" s="316"/>
      <c r="E76" s="317">
        <f>E78</f>
        <v>0</v>
      </c>
      <c r="F76" s="317">
        <f>F78</f>
        <v>0</v>
      </c>
      <c r="G76" s="317">
        <f>G78</f>
        <v>0</v>
      </c>
    </row>
    <row r="77" spans="1:7" ht="94.5" hidden="1">
      <c r="A77" s="255" t="s">
        <v>325</v>
      </c>
      <c r="B77" s="316" t="s">
        <v>337</v>
      </c>
      <c r="C77" s="316"/>
      <c r="D77" s="316"/>
      <c r="E77" s="317">
        <f t="shared" ref="E77:G78" si="12">E78</f>
        <v>0</v>
      </c>
      <c r="F77" s="317">
        <f t="shared" si="12"/>
        <v>0</v>
      </c>
      <c r="G77" s="317">
        <f t="shared" si="12"/>
        <v>0</v>
      </c>
    </row>
    <row r="78" spans="1:7" ht="31.5" hidden="1">
      <c r="A78" s="189" t="s">
        <v>318</v>
      </c>
      <c r="B78" s="265" t="s">
        <v>337</v>
      </c>
      <c r="C78" s="265" t="s">
        <v>307</v>
      </c>
      <c r="D78" s="265"/>
      <c r="E78" s="266">
        <f t="shared" si="12"/>
        <v>0</v>
      </c>
      <c r="F78" s="266">
        <f t="shared" si="12"/>
        <v>0</v>
      </c>
      <c r="G78" s="266">
        <f t="shared" si="12"/>
        <v>0</v>
      </c>
    </row>
    <row r="79" spans="1:7" ht="47.25" hidden="1">
      <c r="A79" s="264" t="s">
        <v>338</v>
      </c>
      <c r="B79" s="265" t="s">
        <v>337</v>
      </c>
      <c r="C79" s="265" t="s">
        <v>307</v>
      </c>
      <c r="D79" s="265" t="s">
        <v>339</v>
      </c>
      <c r="E79" s="266"/>
      <c r="F79" s="266"/>
      <c r="G79" s="266"/>
    </row>
    <row r="80" spans="1:7" ht="31.5">
      <c r="A80" s="28" t="s">
        <v>340</v>
      </c>
      <c r="B80" s="316" t="s">
        <v>341</v>
      </c>
      <c r="C80" s="316"/>
      <c r="D80" s="316"/>
      <c r="E80" s="317">
        <f>E81</f>
        <v>293885.67000000004</v>
      </c>
      <c r="F80" s="317">
        <f>F81</f>
        <v>344390</v>
      </c>
      <c r="G80" s="317">
        <f>G81</f>
        <v>363660</v>
      </c>
    </row>
    <row r="81" spans="1:7" ht="31.5">
      <c r="A81" s="28" t="s">
        <v>342</v>
      </c>
      <c r="B81" s="316" t="s">
        <v>343</v>
      </c>
      <c r="C81" s="316"/>
      <c r="D81" s="316"/>
      <c r="E81" s="317">
        <f>E82+E92+E102</f>
        <v>293885.67000000004</v>
      </c>
      <c r="F81" s="317">
        <f>F82+F92+F102</f>
        <v>344390</v>
      </c>
      <c r="G81" s="317">
        <f>G82+G92+G102</f>
        <v>363660</v>
      </c>
    </row>
    <row r="82" spans="1:7" ht="94.5">
      <c r="A82" s="255" t="s">
        <v>427</v>
      </c>
      <c r="B82" s="316" t="s">
        <v>344</v>
      </c>
      <c r="C82" s="316"/>
      <c r="D82" s="316"/>
      <c r="E82" s="317">
        <f>E83</f>
        <v>228885.67</v>
      </c>
      <c r="F82" s="317">
        <f>F83</f>
        <v>344390</v>
      </c>
      <c r="G82" s="317">
        <f>G83</f>
        <v>363660</v>
      </c>
    </row>
    <row r="83" spans="1:7" ht="31.5">
      <c r="A83" s="189" t="s">
        <v>318</v>
      </c>
      <c r="B83" s="265" t="s">
        <v>344</v>
      </c>
      <c r="C83" s="265" t="s">
        <v>307</v>
      </c>
      <c r="D83" s="265"/>
      <c r="E83" s="266">
        <f>E91</f>
        <v>228885.67</v>
      </c>
      <c r="F83" s="266">
        <f>F84</f>
        <v>344390</v>
      </c>
      <c r="G83" s="266">
        <f>G84</f>
        <v>363660</v>
      </c>
    </row>
    <row r="84" spans="1:7">
      <c r="A84" s="264" t="s">
        <v>345</v>
      </c>
      <c r="B84" s="265" t="s">
        <v>344</v>
      </c>
      <c r="C84" s="265" t="s">
        <v>307</v>
      </c>
      <c r="D84" s="265" t="s">
        <v>101</v>
      </c>
      <c r="E84" s="266">
        <v>1247500</v>
      </c>
      <c r="F84" s="266">
        <v>344390</v>
      </c>
      <c r="G84" s="266">
        <v>363660</v>
      </c>
    </row>
    <row r="85" spans="1:7" ht="94.5">
      <c r="A85" s="255" t="s">
        <v>427</v>
      </c>
      <c r="B85" s="316" t="s">
        <v>346</v>
      </c>
      <c r="C85" s="316"/>
      <c r="D85" s="316"/>
      <c r="E85" s="317">
        <f t="shared" ref="E85:G86" si="13">E86</f>
        <v>100000</v>
      </c>
      <c r="F85" s="317">
        <f t="shared" si="13"/>
        <v>0</v>
      </c>
      <c r="G85" s="317">
        <f t="shared" si="13"/>
        <v>0</v>
      </c>
    </row>
    <row r="86" spans="1:7" ht="31.5">
      <c r="A86" s="189" t="s">
        <v>318</v>
      </c>
      <c r="B86" s="265" t="s">
        <v>346</v>
      </c>
      <c r="C86" s="265" t="s">
        <v>307</v>
      </c>
      <c r="D86" s="265"/>
      <c r="E86" s="266">
        <f t="shared" si="13"/>
        <v>100000</v>
      </c>
      <c r="F86" s="266">
        <f t="shared" si="13"/>
        <v>0</v>
      </c>
      <c r="G86" s="266">
        <f t="shared" si="13"/>
        <v>0</v>
      </c>
    </row>
    <row r="87" spans="1:7">
      <c r="A87" s="264" t="s">
        <v>345</v>
      </c>
      <c r="B87" s="265" t="s">
        <v>346</v>
      </c>
      <c r="C87" s="265" t="s">
        <v>307</v>
      </c>
      <c r="D87" s="265" t="s">
        <v>101</v>
      </c>
      <c r="E87" s="266">
        <v>100000</v>
      </c>
      <c r="F87" s="266">
        <v>0</v>
      </c>
      <c r="G87" s="266">
        <v>0</v>
      </c>
    </row>
    <row r="88" spans="1:7" ht="31.5" hidden="1">
      <c r="A88" s="28" t="s">
        <v>347</v>
      </c>
      <c r="B88" s="316" t="s">
        <v>348</v>
      </c>
      <c r="C88" s="316"/>
      <c r="D88" s="316"/>
      <c r="E88" s="317">
        <f>E90</f>
        <v>228885.67</v>
      </c>
      <c r="F88" s="317">
        <f>F90</f>
        <v>0</v>
      </c>
      <c r="G88" s="317">
        <f>G90</f>
        <v>0</v>
      </c>
    </row>
    <row r="89" spans="1:7" ht="94.5" hidden="1">
      <c r="A89" s="255" t="s">
        <v>325</v>
      </c>
      <c r="B89" s="316" t="s">
        <v>349</v>
      </c>
      <c r="C89" s="316"/>
      <c r="D89" s="316"/>
      <c r="E89" s="317">
        <f t="shared" ref="E89:G90" si="14">E90</f>
        <v>228885.67</v>
      </c>
      <c r="F89" s="317">
        <f t="shared" si="14"/>
        <v>0</v>
      </c>
      <c r="G89" s="317">
        <f t="shared" si="14"/>
        <v>0</v>
      </c>
    </row>
    <row r="90" spans="1:7" ht="31.5" hidden="1">
      <c r="A90" s="189" t="s">
        <v>318</v>
      </c>
      <c r="B90" s="265" t="s">
        <v>349</v>
      </c>
      <c r="C90" s="265" t="s">
        <v>307</v>
      </c>
      <c r="D90" s="265"/>
      <c r="E90" s="266">
        <f t="shared" si="14"/>
        <v>228885.67</v>
      </c>
      <c r="F90" s="266">
        <f t="shared" si="14"/>
        <v>0</v>
      </c>
      <c r="G90" s="266">
        <f t="shared" si="14"/>
        <v>0</v>
      </c>
    </row>
    <row r="91" spans="1:7" hidden="1">
      <c r="A91" s="264" t="s">
        <v>345</v>
      </c>
      <c r="B91" s="265" t="s">
        <v>344</v>
      </c>
      <c r="C91" s="265" t="s">
        <v>307</v>
      </c>
      <c r="D91" s="265" t="s">
        <v>101</v>
      </c>
      <c r="E91" s="266">
        <v>228885.67</v>
      </c>
      <c r="F91" s="266"/>
      <c r="G91" s="266"/>
    </row>
    <row r="92" spans="1:7" ht="94.5">
      <c r="A92" s="255" t="s">
        <v>427</v>
      </c>
      <c r="B92" s="316" t="s">
        <v>346</v>
      </c>
      <c r="C92" s="316"/>
      <c r="D92" s="316"/>
      <c r="E92" s="317">
        <f>E93</f>
        <v>65000</v>
      </c>
      <c r="F92" s="317">
        <f>F93</f>
        <v>0</v>
      </c>
      <c r="G92" s="317">
        <f>G93</f>
        <v>0</v>
      </c>
    </row>
    <row r="93" spans="1:7" ht="31.5">
      <c r="A93" s="189" t="s">
        <v>318</v>
      </c>
      <c r="B93" s="265" t="s">
        <v>346</v>
      </c>
      <c r="C93" s="265" t="s">
        <v>307</v>
      </c>
      <c r="D93" s="265"/>
      <c r="E93" s="266">
        <f>E101</f>
        <v>65000</v>
      </c>
      <c r="F93" s="266">
        <f>F94</f>
        <v>0</v>
      </c>
      <c r="G93" s="266">
        <f>G94</f>
        <v>0</v>
      </c>
    </row>
    <row r="94" spans="1:7">
      <c r="A94" s="264" t="s">
        <v>345</v>
      </c>
      <c r="B94" s="265" t="s">
        <v>346</v>
      </c>
      <c r="C94" s="265" t="s">
        <v>307</v>
      </c>
      <c r="D94" s="265" t="s">
        <v>101</v>
      </c>
      <c r="E94" s="266">
        <v>1247500</v>
      </c>
      <c r="F94" s="266">
        <v>0</v>
      </c>
      <c r="G94" s="266">
        <v>0</v>
      </c>
    </row>
    <row r="95" spans="1:7" ht="94.5" hidden="1">
      <c r="A95" s="255" t="s">
        <v>325</v>
      </c>
      <c r="B95" s="316" t="s">
        <v>346</v>
      </c>
      <c r="C95" s="316"/>
      <c r="D95" s="316"/>
      <c r="E95" s="317">
        <f t="shared" ref="E95:G96" si="15">E96</f>
        <v>100000</v>
      </c>
      <c r="F95" s="317">
        <f t="shared" si="15"/>
        <v>0</v>
      </c>
      <c r="G95" s="317">
        <f t="shared" si="15"/>
        <v>0</v>
      </c>
    </row>
    <row r="96" spans="1:7" ht="31.5" hidden="1">
      <c r="A96" s="189" t="s">
        <v>318</v>
      </c>
      <c r="B96" s="265" t="s">
        <v>346</v>
      </c>
      <c r="C96" s="265" t="s">
        <v>307</v>
      </c>
      <c r="D96" s="265"/>
      <c r="E96" s="266">
        <f t="shared" si="15"/>
        <v>100000</v>
      </c>
      <c r="F96" s="266">
        <f t="shared" si="15"/>
        <v>0</v>
      </c>
      <c r="G96" s="266">
        <f t="shared" si="15"/>
        <v>0</v>
      </c>
    </row>
    <row r="97" spans="1:7" hidden="1">
      <c r="A97" s="264" t="s">
        <v>345</v>
      </c>
      <c r="B97" s="265" t="s">
        <v>346</v>
      </c>
      <c r="C97" s="265" t="s">
        <v>307</v>
      </c>
      <c r="D97" s="265" t="s">
        <v>101</v>
      </c>
      <c r="E97" s="266">
        <v>100000</v>
      </c>
      <c r="F97" s="266"/>
      <c r="G97" s="266"/>
    </row>
    <row r="98" spans="1:7" ht="31.5" hidden="1">
      <c r="A98" s="28" t="s">
        <v>347</v>
      </c>
      <c r="B98" s="316" t="s">
        <v>348</v>
      </c>
      <c r="C98" s="316"/>
      <c r="D98" s="316"/>
      <c r="E98" s="317">
        <f>E100</f>
        <v>65000</v>
      </c>
      <c r="F98" s="317">
        <f>F100</f>
        <v>0</v>
      </c>
      <c r="G98" s="317">
        <f>G100</f>
        <v>0</v>
      </c>
    </row>
    <row r="99" spans="1:7" ht="94.5" hidden="1">
      <c r="A99" s="255" t="s">
        <v>325</v>
      </c>
      <c r="B99" s="316" t="s">
        <v>349</v>
      </c>
      <c r="C99" s="316"/>
      <c r="D99" s="316"/>
      <c r="E99" s="317">
        <f t="shared" ref="E99:G100" si="16">E100</f>
        <v>65000</v>
      </c>
      <c r="F99" s="317">
        <f t="shared" si="16"/>
        <v>0</v>
      </c>
      <c r="G99" s="317">
        <f t="shared" si="16"/>
        <v>0</v>
      </c>
    </row>
    <row r="100" spans="1:7" ht="31.5" hidden="1">
      <c r="A100" s="189" t="s">
        <v>318</v>
      </c>
      <c r="B100" s="265" t="s">
        <v>349</v>
      </c>
      <c r="C100" s="265" t="s">
        <v>307</v>
      </c>
      <c r="D100" s="265"/>
      <c r="E100" s="266">
        <f t="shared" si="16"/>
        <v>65000</v>
      </c>
      <c r="F100" s="266">
        <f t="shared" si="16"/>
        <v>0</v>
      </c>
      <c r="G100" s="266">
        <f t="shared" si="16"/>
        <v>0</v>
      </c>
    </row>
    <row r="101" spans="1:7" hidden="1">
      <c r="A101" s="264" t="s">
        <v>345</v>
      </c>
      <c r="B101" s="265" t="s">
        <v>346</v>
      </c>
      <c r="C101" s="265" t="s">
        <v>307</v>
      </c>
      <c r="D101" s="265" t="s">
        <v>101</v>
      </c>
      <c r="E101" s="266">
        <v>65000</v>
      </c>
      <c r="F101" s="266"/>
      <c r="G101" s="266"/>
    </row>
    <row r="102" spans="1:7" ht="94.5">
      <c r="A102" s="255" t="s">
        <v>427</v>
      </c>
      <c r="B102" s="316" t="s">
        <v>428</v>
      </c>
      <c r="C102" s="316"/>
      <c r="D102" s="316"/>
      <c r="E102" s="317">
        <f>E103</f>
        <v>0</v>
      </c>
      <c r="F102" s="317">
        <f>F103</f>
        <v>0</v>
      </c>
      <c r="G102" s="317">
        <f>G103</f>
        <v>0</v>
      </c>
    </row>
    <row r="103" spans="1:7" ht="31.5">
      <c r="A103" s="189" t="s">
        <v>318</v>
      </c>
      <c r="B103" s="265" t="s">
        <v>428</v>
      </c>
      <c r="C103" s="265" t="s">
        <v>307</v>
      </c>
      <c r="D103" s="265"/>
      <c r="E103" s="266">
        <f>E111</f>
        <v>0</v>
      </c>
      <c r="F103" s="266">
        <f>F104</f>
        <v>0</v>
      </c>
      <c r="G103" s="266">
        <f>G104</f>
        <v>0</v>
      </c>
    </row>
    <row r="104" spans="1:7">
      <c r="A104" s="264" t="s">
        <v>345</v>
      </c>
      <c r="B104" s="265" t="s">
        <v>428</v>
      </c>
      <c r="C104" s="265" t="s">
        <v>307</v>
      </c>
      <c r="D104" s="265" t="s">
        <v>101</v>
      </c>
      <c r="E104" s="266">
        <v>1247500</v>
      </c>
      <c r="F104" s="266">
        <v>0</v>
      </c>
      <c r="G104" s="266">
        <v>0</v>
      </c>
    </row>
    <row r="105" spans="1:7" ht="94.5" hidden="1">
      <c r="A105" s="255" t="s">
        <v>325</v>
      </c>
      <c r="B105" s="316" t="s">
        <v>346</v>
      </c>
      <c r="C105" s="316"/>
      <c r="D105" s="316"/>
      <c r="E105" s="317">
        <f t="shared" ref="E105:G106" si="17">E106</f>
        <v>100000</v>
      </c>
      <c r="F105" s="317">
        <f t="shared" si="17"/>
        <v>0</v>
      </c>
      <c r="G105" s="317">
        <f t="shared" si="17"/>
        <v>0</v>
      </c>
    </row>
    <row r="106" spans="1:7" ht="31.5" hidden="1">
      <c r="A106" s="189" t="s">
        <v>318</v>
      </c>
      <c r="B106" s="265" t="s">
        <v>346</v>
      </c>
      <c r="C106" s="265" t="s">
        <v>307</v>
      </c>
      <c r="D106" s="265"/>
      <c r="E106" s="266">
        <f t="shared" si="17"/>
        <v>100000</v>
      </c>
      <c r="F106" s="266">
        <f t="shared" si="17"/>
        <v>0</v>
      </c>
      <c r="G106" s="266">
        <f t="shared" si="17"/>
        <v>0</v>
      </c>
    </row>
    <row r="107" spans="1:7" hidden="1">
      <c r="A107" s="264" t="s">
        <v>345</v>
      </c>
      <c r="B107" s="265" t="s">
        <v>346</v>
      </c>
      <c r="C107" s="265" t="s">
        <v>307</v>
      </c>
      <c r="D107" s="265" t="s">
        <v>101</v>
      </c>
      <c r="E107" s="266">
        <v>100000</v>
      </c>
      <c r="F107" s="266"/>
      <c r="G107" s="266"/>
    </row>
    <row r="108" spans="1:7" ht="31.5" hidden="1">
      <c r="A108" s="28" t="s">
        <v>347</v>
      </c>
      <c r="B108" s="316" t="s">
        <v>348</v>
      </c>
      <c r="C108" s="316"/>
      <c r="D108" s="316"/>
      <c r="E108" s="317">
        <f>E110</f>
        <v>0</v>
      </c>
      <c r="F108" s="317">
        <f>F110</f>
        <v>0</v>
      </c>
      <c r="G108" s="317">
        <f>G110</f>
        <v>0</v>
      </c>
    </row>
    <row r="109" spans="1:7" ht="94.5" hidden="1">
      <c r="A109" s="255" t="s">
        <v>325</v>
      </c>
      <c r="B109" s="316" t="s">
        <v>349</v>
      </c>
      <c r="C109" s="316"/>
      <c r="D109" s="316"/>
      <c r="E109" s="317">
        <f t="shared" ref="E109:G110" si="18">E110</f>
        <v>0</v>
      </c>
      <c r="F109" s="317">
        <f t="shared" si="18"/>
        <v>0</v>
      </c>
      <c r="G109" s="317">
        <f t="shared" si="18"/>
        <v>0</v>
      </c>
    </row>
    <row r="110" spans="1:7" ht="31.5" hidden="1">
      <c r="A110" s="189" t="s">
        <v>318</v>
      </c>
      <c r="B110" s="265" t="s">
        <v>349</v>
      </c>
      <c r="C110" s="265" t="s">
        <v>307</v>
      </c>
      <c r="D110" s="265"/>
      <c r="E110" s="266">
        <f t="shared" si="18"/>
        <v>0</v>
      </c>
      <c r="F110" s="266">
        <f t="shared" si="18"/>
        <v>0</v>
      </c>
      <c r="G110" s="266">
        <f t="shared" si="18"/>
        <v>0</v>
      </c>
    </row>
    <row r="111" spans="1:7" hidden="1">
      <c r="A111" s="264" t="s">
        <v>345</v>
      </c>
      <c r="B111" s="265" t="s">
        <v>428</v>
      </c>
      <c r="C111" s="265" t="s">
        <v>307</v>
      </c>
      <c r="D111" s="265" t="s">
        <v>101</v>
      </c>
      <c r="E111" s="266">
        <v>0</v>
      </c>
      <c r="F111" s="266">
        <v>0</v>
      </c>
      <c r="G111" s="266">
        <v>0</v>
      </c>
    </row>
    <row r="112" spans="1:7" ht="47.25" hidden="1">
      <c r="A112" s="28" t="s">
        <v>350</v>
      </c>
      <c r="B112" s="316" t="s">
        <v>351</v>
      </c>
      <c r="C112" s="316"/>
      <c r="D112" s="316"/>
      <c r="E112" s="317">
        <f>E114</f>
        <v>0</v>
      </c>
      <c r="F112" s="317">
        <f>F114</f>
        <v>0</v>
      </c>
      <c r="G112" s="317">
        <f>G114</f>
        <v>0</v>
      </c>
    </row>
    <row r="113" spans="1:7" ht="94.5" hidden="1">
      <c r="A113" s="255" t="s">
        <v>325</v>
      </c>
      <c r="B113" s="316" t="s">
        <v>352</v>
      </c>
      <c r="C113" s="316"/>
      <c r="D113" s="316"/>
      <c r="E113" s="317">
        <f t="shared" ref="E113:G114" si="19">E114</f>
        <v>0</v>
      </c>
      <c r="F113" s="317">
        <f t="shared" si="19"/>
        <v>0</v>
      </c>
      <c r="G113" s="317">
        <f t="shared" si="19"/>
        <v>0</v>
      </c>
    </row>
    <row r="114" spans="1:7" ht="31.5" hidden="1">
      <c r="A114" s="189" t="s">
        <v>318</v>
      </c>
      <c r="B114" s="265" t="s">
        <v>352</v>
      </c>
      <c r="C114" s="265" t="s">
        <v>307</v>
      </c>
      <c r="D114" s="265"/>
      <c r="E114" s="266">
        <f t="shared" si="19"/>
        <v>0</v>
      </c>
      <c r="F114" s="266">
        <f t="shared" si="19"/>
        <v>0</v>
      </c>
      <c r="G114" s="266">
        <f t="shared" si="19"/>
        <v>0</v>
      </c>
    </row>
    <row r="115" spans="1:7" hidden="1">
      <c r="A115" s="264" t="s">
        <v>345</v>
      </c>
      <c r="B115" s="265" t="s">
        <v>352</v>
      </c>
      <c r="C115" s="265" t="s">
        <v>307</v>
      </c>
      <c r="D115" s="265" t="s">
        <v>101</v>
      </c>
      <c r="E115" s="266"/>
      <c r="F115" s="266"/>
      <c r="G115" s="266"/>
    </row>
    <row r="116" spans="1:7" ht="47.25">
      <c r="A116" s="28" t="s">
        <v>353</v>
      </c>
      <c r="B116" s="316" t="s">
        <v>354</v>
      </c>
      <c r="C116" s="316"/>
      <c r="D116" s="316"/>
      <c r="E116" s="317">
        <f t="shared" ref="E116:G119" si="20">E117</f>
        <v>1000</v>
      </c>
      <c r="F116" s="317">
        <f t="shared" si="20"/>
        <v>0</v>
      </c>
      <c r="G116" s="317">
        <f t="shared" si="20"/>
        <v>0</v>
      </c>
    </row>
    <row r="117" spans="1:7" ht="31.5" hidden="1">
      <c r="A117" s="318" t="s">
        <v>429</v>
      </c>
      <c r="B117" s="316" t="s">
        <v>430</v>
      </c>
      <c r="C117" s="316"/>
      <c r="D117" s="316"/>
      <c r="E117" s="317">
        <f t="shared" si="20"/>
        <v>1000</v>
      </c>
      <c r="F117" s="317">
        <f t="shared" si="20"/>
        <v>0</v>
      </c>
      <c r="G117" s="317">
        <f t="shared" si="20"/>
        <v>0</v>
      </c>
    </row>
    <row r="118" spans="1:7" ht="94.5">
      <c r="A118" s="255" t="s">
        <v>427</v>
      </c>
      <c r="B118" s="316" t="s">
        <v>590</v>
      </c>
      <c r="C118" s="316"/>
      <c r="D118" s="316"/>
      <c r="E118" s="317">
        <f t="shared" si="20"/>
        <v>1000</v>
      </c>
      <c r="F118" s="317">
        <f t="shared" si="20"/>
        <v>0</v>
      </c>
      <c r="G118" s="317">
        <f t="shared" si="20"/>
        <v>0</v>
      </c>
    </row>
    <row r="119" spans="1:7" ht="31.5">
      <c r="A119" s="189" t="s">
        <v>318</v>
      </c>
      <c r="B119" s="265" t="s">
        <v>590</v>
      </c>
      <c r="C119" s="265" t="s">
        <v>307</v>
      </c>
      <c r="D119" s="265"/>
      <c r="E119" s="266">
        <f t="shared" si="20"/>
        <v>1000</v>
      </c>
      <c r="F119" s="266">
        <f t="shared" si="20"/>
        <v>0</v>
      </c>
      <c r="G119" s="266">
        <f t="shared" si="20"/>
        <v>0</v>
      </c>
    </row>
    <row r="120" spans="1:7" ht="31.5">
      <c r="A120" s="264" t="s">
        <v>355</v>
      </c>
      <c r="B120" s="265" t="s">
        <v>590</v>
      </c>
      <c r="C120" s="265" t="s">
        <v>307</v>
      </c>
      <c r="D120" s="265" t="s">
        <v>290</v>
      </c>
      <c r="E120" s="266">
        <v>1000</v>
      </c>
      <c r="F120" s="266">
        <v>0</v>
      </c>
      <c r="G120" s="266">
        <v>0</v>
      </c>
    </row>
    <row r="121" spans="1:7" ht="47.25">
      <c r="A121" s="310" t="s">
        <v>356</v>
      </c>
      <c r="B121" s="316" t="s">
        <v>357</v>
      </c>
      <c r="C121" s="316"/>
      <c r="D121" s="316"/>
      <c r="E121" s="317" t="e">
        <f>E126+#REF!</f>
        <v>#REF!</v>
      </c>
      <c r="F121" s="317">
        <f>F126</f>
        <v>0</v>
      </c>
      <c r="G121" s="317">
        <f>G126</f>
        <v>0</v>
      </c>
    </row>
    <row r="122" spans="1:7" ht="31.5" hidden="1">
      <c r="A122" s="322" t="s">
        <v>358</v>
      </c>
      <c r="B122" s="316" t="s">
        <v>359</v>
      </c>
      <c r="C122" s="316"/>
      <c r="D122" s="316"/>
      <c r="E122" s="317">
        <f>E124</f>
        <v>0</v>
      </c>
      <c r="F122" s="317">
        <f>F124</f>
        <v>0</v>
      </c>
      <c r="G122" s="317">
        <f>G124</f>
        <v>0</v>
      </c>
    </row>
    <row r="123" spans="1:7" ht="94.5" hidden="1">
      <c r="A123" s="255" t="s">
        <v>325</v>
      </c>
      <c r="B123" s="316" t="s">
        <v>360</v>
      </c>
      <c r="C123" s="316"/>
      <c r="D123" s="316"/>
      <c r="E123" s="317">
        <f t="shared" ref="E123:G124" si="21">E124</f>
        <v>0</v>
      </c>
      <c r="F123" s="317">
        <f t="shared" si="21"/>
        <v>0</v>
      </c>
      <c r="G123" s="317">
        <f t="shared" si="21"/>
        <v>0</v>
      </c>
    </row>
    <row r="124" spans="1:7" ht="31.5" hidden="1">
      <c r="A124" s="189" t="s">
        <v>318</v>
      </c>
      <c r="B124" s="265" t="s">
        <v>360</v>
      </c>
      <c r="C124" s="265" t="s">
        <v>307</v>
      </c>
      <c r="D124" s="265"/>
      <c r="E124" s="266">
        <f t="shared" si="21"/>
        <v>0</v>
      </c>
      <c r="F124" s="266">
        <f t="shared" si="21"/>
        <v>0</v>
      </c>
      <c r="G124" s="266">
        <f t="shared" si="21"/>
        <v>0</v>
      </c>
    </row>
    <row r="125" spans="1:7" hidden="1">
      <c r="A125" s="264" t="s">
        <v>361</v>
      </c>
      <c r="B125" s="265" t="s">
        <v>360</v>
      </c>
      <c r="C125" s="265" t="s">
        <v>307</v>
      </c>
      <c r="D125" s="265" t="s">
        <v>362</v>
      </c>
      <c r="E125" s="266"/>
      <c r="F125" s="266"/>
      <c r="G125" s="266"/>
    </row>
    <row r="126" spans="1:7">
      <c r="A126" s="310" t="s">
        <v>432</v>
      </c>
      <c r="B126" s="316" t="s">
        <v>364</v>
      </c>
      <c r="C126" s="316"/>
      <c r="D126" s="316"/>
      <c r="E126" s="317">
        <f>E127+E139+E142+E145</f>
        <v>66000</v>
      </c>
      <c r="F126" s="317">
        <f>F127+F139+F142+F145</f>
        <v>0</v>
      </c>
      <c r="G126" s="317">
        <f>G127+G139+G142+G145</f>
        <v>0</v>
      </c>
    </row>
    <row r="127" spans="1:7" ht="94.5">
      <c r="A127" s="255" t="s">
        <v>427</v>
      </c>
      <c r="B127" s="316" t="s">
        <v>431</v>
      </c>
      <c r="C127" s="316"/>
      <c r="D127" s="316"/>
      <c r="E127" s="317">
        <f t="shared" ref="E127:G128" si="22">E128</f>
        <v>55000</v>
      </c>
      <c r="F127" s="317">
        <f t="shared" si="22"/>
        <v>0</v>
      </c>
      <c r="G127" s="317">
        <f t="shared" si="22"/>
        <v>0</v>
      </c>
    </row>
    <row r="128" spans="1:7" ht="31.5">
      <c r="A128" s="189" t="s">
        <v>318</v>
      </c>
      <c r="B128" s="265" t="s">
        <v>431</v>
      </c>
      <c r="C128" s="265" t="s">
        <v>307</v>
      </c>
      <c r="D128" s="265"/>
      <c r="E128" s="266">
        <f t="shared" si="22"/>
        <v>55000</v>
      </c>
      <c r="F128" s="266">
        <f t="shared" si="22"/>
        <v>0</v>
      </c>
      <c r="G128" s="266">
        <f t="shared" si="22"/>
        <v>0</v>
      </c>
    </row>
    <row r="129" spans="1:7">
      <c r="A129" s="264" t="s">
        <v>111</v>
      </c>
      <c r="B129" s="265" t="s">
        <v>431</v>
      </c>
      <c r="C129" s="265" t="s">
        <v>307</v>
      </c>
      <c r="D129" s="265" t="s">
        <v>112</v>
      </c>
      <c r="E129" s="266">
        <v>55000</v>
      </c>
      <c r="F129" s="266">
        <v>0</v>
      </c>
      <c r="G129" s="266">
        <v>0</v>
      </c>
    </row>
    <row r="130" spans="1:7" ht="31.5" hidden="1">
      <c r="A130" s="310" t="s">
        <v>363</v>
      </c>
      <c r="B130" s="316" t="s">
        <v>364</v>
      </c>
      <c r="C130" s="316"/>
      <c r="D130" s="316"/>
      <c r="E130" s="317">
        <f>E131+E134+E137</f>
        <v>0</v>
      </c>
      <c r="F130" s="317">
        <f>F131+F134+F137</f>
        <v>0</v>
      </c>
      <c r="G130" s="317">
        <f>G131+G134+G137</f>
        <v>0</v>
      </c>
    </row>
    <row r="131" spans="1:7" ht="31.5" hidden="1">
      <c r="A131" s="264" t="s">
        <v>365</v>
      </c>
      <c r="B131" s="265" t="s">
        <v>366</v>
      </c>
      <c r="C131" s="265"/>
      <c r="D131" s="265"/>
      <c r="E131" s="266">
        <f t="shared" ref="E131:G132" si="23">E132</f>
        <v>0</v>
      </c>
      <c r="F131" s="266">
        <f t="shared" si="23"/>
        <v>0</v>
      </c>
      <c r="G131" s="266">
        <f t="shared" si="23"/>
        <v>0</v>
      </c>
    </row>
    <row r="132" spans="1:7" ht="94.5" hidden="1">
      <c r="A132" s="264" t="s">
        <v>304</v>
      </c>
      <c r="B132" s="265" t="s">
        <v>366</v>
      </c>
      <c r="C132" s="265" t="s">
        <v>305</v>
      </c>
      <c r="D132" s="265"/>
      <c r="E132" s="266">
        <f t="shared" si="23"/>
        <v>0</v>
      </c>
      <c r="F132" s="266">
        <f t="shared" si="23"/>
        <v>0</v>
      </c>
      <c r="G132" s="266">
        <f t="shared" si="23"/>
        <v>0</v>
      </c>
    </row>
    <row r="133" spans="1:7" hidden="1">
      <c r="A133" s="264" t="s">
        <v>111</v>
      </c>
      <c r="B133" s="265" t="s">
        <v>366</v>
      </c>
      <c r="C133" s="265" t="s">
        <v>305</v>
      </c>
      <c r="D133" s="265" t="s">
        <v>112</v>
      </c>
      <c r="E133" s="266"/>
      <c r="F133" s="266"/>
      <c r="G133" s="266"/>
    </row>
    <row r="134" spans="1:7" ht="31.5" hidden="1">
      <c r="A134" s="264" t="s">
        <v>332</v>
      </c>
      <c r="B134" s="265" t="s">
        <v>367</v>
      </c>
      <c r="C134" s="265"/>
      <c r="D134" s="265"/>
      <c r="E134" s="266">
        <f t="shared" ref="E134:G135" si="24">E135</f>
        <v>0</v>
      </c>
      <c r="F134" s="266">
        <f t="shared" si="24"/>
        <v>0</v>
      </c>
      <c r="G134" s="266">
        <f t="shared" si="24"/>
        <v>0</v>
      </c>
    </row>
    <row r="135" spans="1:7" ht="31.5" hidden="1">
      <c r="A135" s="189" t="s">
        <v>318</v>
      </c>
      <c r="B135" s="265" t="s">
        <v>367</v>
      </c>
      <c r="C135" s="265" t="s">
        <v>307</v>
      </c>
      <c r="D135" s="265"/>
      <c r="E135" s="266">
        <f t="shared" si="24"/>
        <v>0</v>
      </c>
      <c r="F135" s="266">
        <f t="shared" si="24"/>
        <v>0</v>
      </c>
      <c r="G135" s="266">
        <f t="shared" si="24"/>
        <v>0</v>
      </c>
    </row>
    <row r="136" spans="1:7" hidden="1">
      <c r="A136" s="264" t="s">
        <v>111</v>
      </c>
      <c r="B136" s="265" t="s">
        <v>367</v>
      </c>
      <c r="C136" s="265" t="s">
        <v>307</v>
      </c>
      <c r="D136" s="265" t="s">
        <v>112</v>
      </c>
      <c r="E136" s="266"/>
      <c r="F136" s="266"/>
      <c r="G136" s="266"/>
    </row>
    <row r="137" spans="1:7" hidden="1">
      <c r="A137" s="189" t="s">
        <v>319</v>
      </c>
      <c r="B137" s="265" t="s">
        <v>367</v>
      </c>
      <c r="C137" s="265" t="s">
        <v>320</v>
      </c>
      <c r="D137" s="265"/>
      <c r="E137" s="266"/>
      <c r="F137" s="266"/>
      <c r="G137" s="266"/>
    </row>
    <row r="138" spans="1:7" hidden="1">
      <c r="A138" s="264" t="s">
        <v>111</v>
      </c>
      <c r="B138" s="265" t="s">
        <v>367</v>
      </c>
      <c r="C138" s="265" t="s">
        <v>320</v>
      </c>
      <c r="D138" s="265" t="s">
        <v>112</v>
      </c>
      <c r="E138" s="266"/>
      <c r="F138" s="266"/>
      <c r="G138" s="266"/>
    </row>
    <row r="139" spans="1:7" ht="94.5">
      <c r="A139" s="255" t="s">
        <v>427</v>
      </c>
      <c r="B139" s="316" t="s">
        <v>433</v>
      </c>
      <c r="C139" s="316"/>
      <c r="D139" s="316"/>
      <c r="E139" s="317">
        <f t="shared" ref="E139:G140" si="25">E140</f>
        <v>1000</v>
      </c>
      <c r="F139" s="317">
        <f t="shared" si="25"/>
        <v>0</v>
      </c>
      <c r="G139" s="317">
        <f t="shared" si="25"/>
        <v>0</v>
      </c>
    </row>
    <row r="140" spans="1:7" ht="31.5">
      <c r="A140" s="189" t="s">
        <v>318</v>
      </c>
      <c r="B140" s="265" t="s">
        <v>433</v>
      </c>
      <c r="C140" s="265" t="s">
        <v>307</v>
      </c>
      <c r="D140" s="265"/>
      <c r="E140" s="266">
        <f t="shared" si="25"/>
        <v>1000</v>
      </c>
      <c r="F140" s="266">
        <f t="shared" si="25"/>
        <v>0</v>
      </c>
      <c r="G140" s="266">
        <f t="shared" si="25"/>
        <v>0</v>
      </c>
    </row>
    <row r="141" spans="1:7">
      <c r="A141" s="264" t="s">
        <v>111</v>
      </c>
      <c r="B141" s="265" t="s">
        <v>433</v>
      </c>
      <c r="C141" s="265" t="s">
        <v>307</v>
      </c>
      <c r="D141" s="265" t="s">
        <v>112</v>
      </c>
      <c r="E141" s="266">
        <v>1000</v>
      </c>
      <c r="F141" s="266">
        <v>0</v>
      </c>
      <c r="G141" s="266">
        <v>0</v>
      </c>
    </row>
    <row r="142" spans="1:7" ht="94.5">
      <c r="A142" s="255" t="s">
        <v>427</v>
      </c>
      <c r="B142" s="316" t="s">
        <v>434</v>
      </c>
      <c r="C142" s="316"/>
      <c r="D142" s="316"/>
      <c r="E142" s="317">
        <f t="shared" ref="E142:G143" si="26">E143</f>
        <v>1000</v>
      </c>
      <c r="F142" s="317">
        <f t="shared" si="26"/>
        <v>0</v>
      </c>
      <c r="G142" s="317">
        <f t="shared" si="26"/>
        <v>0</v>
      </c>
    </row>
    <row r="143" spans="1:7" ht="31.5">
      <c r="A143" s="189" t="s">
        <v>318</v>
      </c>
      <c r="B143" s="265" t="s">
        <v>434</v>
      </c>
      <c r="C143" s="265" t="s">
        <v>307</v>
      </c>
      <c r="D143" s="265"/>
      <c r="E143" s="266">
        <f t="shared" si="26"/>
        <v>1000</v>
      </c>
      <c r="F143" s="266">
        <f t="shared" si="26"/>
        <v>0</v>
      </c>
      <c r="G143" s="266">
        <f t="shared" si="26"/>
        <v>0</v>
      </c>
    </row>
    <row r="144" spans="1:7">
      <c r="A144" s="264" t="s">
        <v>111</v>
      </c>
      <c r="B144" s="265" t="s">
        <v>434</v>
      </c>
      <c r="C144" s="265" t="s">
        <v>307</v>
      </c>
      <c r="D144" s="265" t="s">
        <v>112</v>
      </c>
      <c r="E144" s="266">
        <v>1000</v>
      </c>
      <c r="F144" s="266">
        <v>0</v>
      </c>
      <c r="G144" s="266">
        <v>0</v>
      </c>
    </row>
    <row r="145" spans="1:7" ht="94.5">
      <c r="A145" s="255" t="s">
        <v>427</v>
      </c>
      <c r="B145" s="316" t="s">
        <v>435</v>
      </c>
      <c r="C145" s="316"/>
      <c r="D145" s="316"/>
      <c r="E145" s="317">
        <f t="shared" ref="E145:G146" si="27">E146</f>
        <v>9000</v>
      </c>
      <c r="F145" s="317">
        <f t="shared" si="27"/>
        <v>0</v>
      </c>
      <c r="G145" s="317">
        <f t="shared" si="27"/>
        <v>0</v>
      </c>
    </row>
    <row r="146" spans="1:7" ht="31.5">
      <c r="A146" s="189" t="s">
        <v>318</v>
      </c>
      <c r="B146" s="265" t="s">
        <v>435</v>
      </c>
      <c r="C146" s="265" t="s">
        <v>307</v>
      </c>
      <c r="D146" s="265"/>
      <c r="E146" s="266">
        <f t="shared" si="27"/>
        <v>9000</v>
      </c>
      <c r="F146" s="266">
        <f t="shared" si="27"/>
        <v>0</v>
      </c>
      <c r="G146" s="266">
        <f t="shared" si="27"/>
        <v>0</v>
      </c>
    </row>
    <row r="147" spans="1:7">
      <c r="A147" s="264" t="s">
        <v>111</v>
      </c>
      <c r="B147" s="265" t="s">
        <v>435</v>
      </c>
      <c r="C147" s="265" t="s">
        <v>307</v>
      </c>
      <c r="D147" s="265" t="s">
        <v>112</v>
      </c>
      <c r="E147" s="266">
        <v>9000</v>
      </c>
      <c r="F147" s="266">
        <v>0</v>
      </c>
      <c r="G147" s="266">
        <v>0</v>
      </c>
    </row>
    <row r="148" spans="1:7" ht="47.25">
      <c r="A148" s="310" t="s">
        <v>370</v>
      </c>
      <c r="B148" s="316" t="s">
        <v>371</v>
      </c>
      <c r="C148" s="316"/>
      <c r="D148" s="316"/>
      <c r="E148" s="317">
        <f>E149+E156+E168+E186+E190</f>
        <v>657462.13</v>
      </c>
      <c r="F148" s="317">
        <f>F149+F156+F168+F186+F190</f>
        <v>150000</v>
      </c>
      <c r="G148" s="317">
        <f>G149+G156+G168+G186+G190</f>
        <v>200000</v>
      </c>
    </row>
    <row r="149" spans="1:7" ht="31.5">
      <c r="A149" s="322" t="s">
        <v>372</v>
      </c>
      <c r="B149" s="316" t="s">
        <v>373</v>
      </c>
      <c r="C149" s="316"/>
      <c r="D149" s="316"/>
      <c r="E149" s="317">
        <f>E150+E153</f>
        <v>6000</v>
      </c>
      <c r="F149" s="317">
        <f>F150+F153</f>
        <v>0</v>
      </c>
      <c r="G149" s="317">
        <f>G150+G153</f>
        <v>0</v>
      </c>
    </row>
    <row r="150" spans="1:7" ht="94.5">
      <c r="A150" s="255" t="s">
        <v>427</v>
      </c>
      <c r="B150" s="316" t="s">
        <v>374</v>
      </c>
      <c r="C150" s="316"/>
      <c r="D150" s="316"/>
      <c r="E150" s="317">
        <f t="shared" ref="E150:G151" si="28">E151</f>
        <v>5000</v>
      </c>
      <c r="F150" s="317">
        <f t="shared" si="28"/>
        <v>0</v>
      </c>
      <c r="G150" s="317">
        <f t="shared" si="28"/>
        <v>0</v>
      </c>
    </row>
    <row r="151" spans="1:7" ht="31.5">
      <c r="A151" s="189" t="s">
        <v>318</v>
      </c>
      <c r="B151" s="265" t="s">
        <v>374</v>
      </c>
      <c r="C151" s="265" t="s">
        <v>307</v>
      </c>
      <c r="D151" s="265"/>
      <c r="E151" s="266">
        <f t="shared" si="28"/>
        <v>5000</v>
      </c>
      <c r="F151" s="266">
        <f t="shared" si="28"/>
        <v>0</v>
      </c>
      <c r="G151" s="266">
        <f t="shared" si="28"/>
        <v>0</v>
      </c>
    </row>
    <row r="152" spans="1:7">
      <c r="A152" s="264" t="s">
        <v>261</v>
      </c>
      <c r="B152" s="265" t="s">
        <v>374</v>
      </c>
      <c r="C152" s="265" t="s">
        <v>307</v>
      </c>
      <c r="D152" s="265" t="s">
        <v>266</v>
      </c>
      <c r="E152" s="266">
        <v>5000</v>
      </c>
      <c r="F152" s="266">
        <v>0</v>
      </c>
      <c r="G152" s="266">
        <v>0</v>
      </c>
    </row>
    <row r="153" spans="1:7" ht="94.5">
      <c r="A153" s="255" t="s">
        <v>427</v>
      </c>
      <c r="B153" s="316" t="s">
        <v>375</v>
      </c>
      <c r="C153" s="316"/>
      <c r="D153" s="316"/>
      <c r="E153" s="317">
        <f t="shared" ref="E153:G154" si="29">E154</f>
        <v>1000</v>
      </c>
      <c r="F153" s="317">
        <f t="shared" si="29"/>
        <v>0</v>
      </c>
      <c r="G153" s="317">
        <f t="shared" si="29"/>
        <v>0</v>
      </c>
    </row>
    <row r="154" spans="1:7" ht="31.5">
      <c r="A154" s="189" t="s">
        <v>318</v>
      </c>
      <c r="B154" s="265" t="s">
        <v>375</v>
      </c>
      <c r="C154" s="265" t="s">
        <v>307</v>
      </c>
      <c r="D154" s="265"/>
      <c r="E154" s="266">
        <f t="shared" si="29"/>
        <v>1000</v>
      </c>
      <c r="F154" s="266">
        <f t="shared" si="29"/>
        <v>0</v>
      </c>
      <c r="G154" s="266">
        <f t="shared" si="29"/>
        <v>0</v>
      </c>
    </row>
    <row r="155" spans="1:7">
      <c r="A155" s="264" t="s">
        <v>448</v>
      </c>
      <c r="B155" s="265" t="s">
        <v>375</v>
      </c>
      <c r="C155" s="265" t="s">
        <v>307</v>
      </c>
      <c r="D155" s="265" t="s">
        <v>266</v>
      </c>
      <c r="E155" s="266">
        <v>1000</v>
      </c>
      <c r="F155" s="266">
        <v>0</v>
      </c>
      <c r="G155" s="266">
        <v>0</v>
      </c>
    </row>
    <row r="156" spans="1:7" ht="47.25">
      <c r="A156" s="322" t="s">
        <v>376</v>
      </c>
      <c r="B156" s="316" t="s">
        <v>377</v>
      </c>
      <c r="C156" s="316"/>
      <c r="D156" s="316"/>
      <c r="E156" s="317">
        <f>E157+E160+E165</f>
        <v>405014.51</v>
      </c>
      <c r="F156" s="317">
        <f>F157+F160+F165</f>
        <v>100000</v>
      </c>
      <c r="G156" s="317">
        <f>G157+G160+G165</f>
        <v>200000</v>
      </c>
    </row>
    <row r="157" spans="1:7" ht="31.5">
      <c r="A157" s="309" t="s">
        <v>449</v>
      </c>
      <c r="B157" s="265" t="s">
        <v>378</v>
      </c>
      <c r="C157" s="265"/>
      <c r="D157" s="265"/>
      <c r="E157" s="266">
        <f t="shared" ref="E157:G158" si="30">E158</f>
        <v>369014.51</v>
      </c>
      <c r="F157" s="266">
        <f t="shared" si="30"/>
        <v>100000</v>
      </c>
      <c r="G157" s="266">
        <f t="shared" si="30"/>
        <v>200000</v>
      </c>
    </row>
    <row r="158" spans="1:7" ht="94.5">
      <c r="A158" s="264" t="s">
        <v>304</v>
      </c>
      <c r="B158" s="265" t="s">
        <v>378</v>
      </c>
      <c r="C158" s="265" t="s">
        <v>305</v>
      </c>
      <c r="D158" s="265"/>
      <c r="E158" s="266">
        <f t="shared" si="30"/>
        <v>369014.51</v>
      </c>
      <c r="F158" s="266">
        <f t="shared" si="30"/>
        <v>100000</v>
      </c>
      <c r="G158" s="266">
        <f t="shared" si="30"/>
        <v>200000</v>
      </c>
    </row>
    <row r="159" spans="1:7">
      <c r="A159" s="264" t="s">
        <v>108</v>
      </c>
      <c r="B159" s="265" t="s">
        <v>378</v>
      </c>
      <c r="C159" s="265" t="s">
        <v>305</v>
      </c>
      <c r="D159" s="265" t="s">
        <v>109</v>
      </c>
      <c r="E159" s="266">
        <v>369014.51</v>
      </c>
      <c r="F159" s="266">
        <v>100000</v>
      </c>
      <c r="G159" s="266">
        <v>200000</v>
      </c>
    </row>
    <row r="160" spans="1:7" ht="63">
      <c r="A160" s="236" t="s">
        <v>450</v>
      </c>
      <c r="B160" s="265" t="s">
        <v>379</v>
      </c>
      <c r="C160" s="265"/>
      <c r="D160" s="265"/>
      <c r="E160" s="266">
        <f>E161+E163</f>
        <v>26000</v>
      </c>
      <c r="F160" s="266">
        <f>F161+F163</f>
        <v>0</v>
      </c>
      <c r="G160" s="266">
        <f>G161+G163</f>
        <v>0</v>
      </c>
    </row>
    <row r="161" spans="1:7" ht="31.5">
      <c r="A161" s="189" t="s">
        <v>318</v>
      </c>
      <c r="B161" s="265" t="s">
        <v>379</v>
      </c>
      <c r="C161" s="265" t="s">
        <v>307</v>
      </c>
      <c r="D161" s="265"/>
      <c r="E161" s="266">
        <f>E162</f>
        <v>25000</v>
      </c>
      <c r="F161" s="266">
        <f>F162</f>
        <v>0</v>
      </c>
      <c r="G161" s="266">
        <f>G162</f>
        <v>0</v>
      </c>
    </row>
    <row r="162" spans="1:7">
      <c r="A162" s="264" t="s">
        <v>108</v>
      </c>
      <c r="B162" s="265" t="s">
        <v>379</v>
      </c>
      <c r="C162" s="265" t="s">
        <v>307</v>
      </c>
      <c r="D162" s="265" t="s">
        <v>109</v>
      </c>
      <c r="E162" s="266">
        <v>25000</v>
      </c>
      <c r="F162" s="266">
        <v>0</v>
      </c>
      <c r="G162" s="266">
        <v>0</v>
      </c>
    </row>
    <row r="163" spans="1:7">
      <c r="A163" s="189" t="s">
        <v>319</v>
      </c>
      <c r="B163" s="265" t="s">
        <v>451</v>
      </c>
      <c r="C163" s="265" t="s">
        <v>320</v>
      </c>
      <c r="D163" s="265"/>
      <c r="E163" s="266">
        <f>E164</f>
        <v>1000</v>
      </c>
      <c r="F163" s="266">
        <f>F164</f>
        <v>0</v>
      </c>
      <c r="G163" s="266">
        <f>G164</f>
        <v>0</v>
      </c>
    </row>
    <row r="164" spans="1:7">
      <c r="A164" s="264" t="s">
        <v>108</v>
      </c>
      <c r="B164" s="265" t="s">
        <v>451</v>
      </c>
      <c r="C164" s="265" t="s">
        <v>320</v>
      </c>
      <c r="D164" s="265" t="s">
        <v>109</v>
      </c>
      <c r="E164" s="266">
        <v>1000</v>
      </c>
      <c r="F164" s="266">
        <v>0</v>
      </c>
      <c r="G164" s="266">
        <v>0</v>
      </c>
    </row>
    <row r="165" spans="1:7" ht="78.75">
      <c r="A165" s="374" t="s">
        <v>427</v>
      </c>
      <c r="B165" s="265" t="s">
        <v>380</v>
      </c>
      <c r="C165" s="265"/>
      <c r="D165" s="265"/>
      <c r="E165" s="266">
        <f t="shared" ref="E165:G166" si="31">E166</f>
        <v>10000</v>
      </c>
      <c r="F165" s="266">
        <f t="shared" si="31"/>
        <v>0</v>
      </c>
      <c r="G165" s="266">
        <f t="shared" si="31"/>
        <v>0</v>
      </c>
    </row>
    <row r="166" spans="1:7" ht="31.5">
      <c r="A166" s="189" t="s">
        <v>318</v>
      </c>
      <c r="B166" s="265" t="s">
        <v>380</v>
      </c>
      <c r="C166" s="265" t="s">
        <v>307</v>
      </c>
      <c r="D166" s="265"/>
      <c r="E166" s="266">
        <f t="shared" si="31"/>
        <v>10000</v>
      </c>
      <c r="F166" s="266">
        <f t="shared" si="31"/>
        <v>0</v>
      </c>
      <c r="G166" s="266">
        <f t="shared" si="31"/>
        <v>0</v>
      </c>
    </row>
    <row r="167" spans="1:7">
      <c r="A167" s="264" t="s">
        <v>108</v>
      </c>
      <c r="B167" s="265" t="s">
        <v>380</v>
      </c>
      <c r="C167" s="265" t="s">
        <v>307</v>
      </c>
      <c r="D167" s="265" t="s">
        <v>109</v>
      </c>
      <c r="E167" s="266">
        <v>10000</v>
      </c>
      <c r="F167" s="266">
        <v>0</v>
      </c>
      <c r="G167" s="266">
        <v>0</v>
      </c>
    </row>
    <row r="168" spans="1:7" ht="31.5">
      <c r="A168" s="310" t="s">
        <v>381</v>
      </c>
      <c r="B168" s="316" t="s">
        <v>382</v>
      </c>
      <c r="C168" s="316"/>
      <c r="D168" s="316"/>
      <c r="E168" s="317">
        <f>E169+E172</f>
        <v>231447.62</v>
      </c>
      <c r="F168" s="317">
        <f>F169+F172</f>
        <v>50000</v>
      </c>
      <c r="G168" s="317">
        <f>G169+G172</f>
        <v>0</v>
      </c>
    </row>
    <row r="169" spans="1:7" ht="31.5">
      <c r="A169" s="309" t="s">
        <v>449</v>
      </c>
      <c r="B169" s="265" t="s">
        <v>383</v>
      </c>
      <c r="C169" s="265"/>
      <c r="D169" s="265"/>
      <c r="E169" s="266">
        <f t="shared" ref="E169:G170" si="32">E170</f>
        <v>229447.62</v>
      </c>
      <c r="F169" s="266">
        <f t="shared" si="32"/>
        <v>50000</v>
      </c>
      <c r="G169" s="266">
        <f t="shared" si="32"/>
        <v>0</v>
      </c>
    </row>
    <row r="170" spans="1:7" ht="94.5">
      <c r="A170" s="264" t="s">
        <v>304</v>
      </c>
      <c r="B170" s="265" t="s">
        <v>383</v>
      </c>
      <c r="C170" s="265" t="s">
        <v>305</v>
      </c>
      <c r="D170" s="265"/>
      <c r="E170" s="266">
        <f t="shared" si="32"/>
        <v>229447.62</v>
      </c>
      <c r="F170" s="266">
        <f t="shared" si="32"/>
        <v>50000</v>
      </c>
      <c r="G170" s="266">
        <f t="shared" si="32"/>
        <v>0</v>
      </c>
    </row>
    <row r="171" spans="1:7">
      <c r="A171" s="264" t="s">
        <v>108</v>
      </c>
      <c r="B171" s="265" t="s">
        <v>383</v>
      </c>
      <c r="C171" s="265" t="s">
        <v>305</v>
      </c>
      <c r="D171" s="265" t="s">
        <v>109</v>
      </c>
      <c r="E171" s="266">
        <v>229447.62</v>
      </c>
      <c r="F171" s="266">
        <v>50000</v>
      </c>
      <c r="G171" s="266">
        <v>0</v>
      </c>
    </row>
    <row r="172" spans="1:7" ht="63">
      <c r="A172" s="236" t="s">
        <v>450</v>
      </c>
      <c r="B172" s="265" t="s">
        <v>384</v>
      </c>
      <c r="C172" s="265"/>
      <c r="D172" s="265"/>
      <c r="E172" s="266">
        <f t="shared" ref="E172:G173" si="33">E173</f>
        <v>2000</v>
      </c>
      <c r="F172" s="266">
        <f t="shared" si="33"/>
        <v>0</v>
      </c>
      <c r="G172" s="266">
        <f t="shared" si="33"/>
        <v>0</v>
      </c>
    </row>
    <row r="173" spans="1:7" ht="31.5">
      <c r="A173" s="189" t="s">
        <v>318</v>
      </c>
      <c r="B173" s="265" t="s">
        <v>384</v>
      </c>
      <c r="C173" s="265" t="s">
        <v>307</v>
      </c>
      <c r="D173" s="265"/>
      <c r="E173" s="266">
        <f t="shared" si="33"/>
        <v>2000</v>
      </c>
      <c r="F173" s="266">
        <f t="shared" si="33"/>
        <v>0</v>
      </c>
      <c r="G173" s="266">
        <f t="shared" si="33"/>
        <v>0</v>
      </c>
    </row>
    <row r="174" spans="1:7">
      <c r="A174" s="264" t="s">
        <v>108</v>
      </c>
      <c r="B174" s="265" t="s">
        <v>384</v>
      </c>
      <c r="C174" s="265" t="s">
        <v>307</v>
      </c>
      <c r="D174" s="265" t="s">
        <v>109</v>
      </c>
      <c r="E174" s="266">
        <v>2000</v>
      </c>
      <c r="F174" s="266">
        <v>0</v>
      </c>
      <c r="G174" s="266">
        <v>0</v>
      </c>
    </row>
    <row r="175" spans="1:7" ht="63" hidden="1">
      <c r="A175" s="310" t="s">
        <v>385</v>
      </c>
      <c r="B175" s="316" t="s">
        <v>386</v>
      </c>
      <c r="C175" s="316"/>
      <c r="D175" s="316"/>
      <c r="E175" s="317">
        <f>E176+E179</f>
        <v>0</v>
      </c>
      <c r="F175" s="317">
        <f>F176+F179</f>
        <v>0</v>
      </c>
      <c r="G175" s="317">
        <f>G176+G179</f>
        <v>0</v>
      </c>
    </row>
    <row r="176" spans="1:7" ht="31.5" hidden="1">
      <c r="A176" s="264" t="s">
        <v>365</v>
      </c>
      <c r="B176" s="265" t="s">
        <v>387</v>
      </c>
      <c r="C176" s="265"/>
      <c r="D176" s="265"/>
      <c r="E176" s="266">
        <f t="shared" ref="E176:G177" si="34">E177</f>
        <v>0</v>
      </c>
      <c r="F176" s="266">
        <f t="shared" si="34"/>
        <v>0</v>
      </c>
      <c r="G176" s="266">
        <f t="shared" si="34"/>
        <v>0</v>
      </c>
    </row>
    <row r="177" spans="1:7" ht="94.5" hidden="1">
      <c r="A177" s="264" t="s">
        <v>304</v>
      </c>
      <c r="B177" s="265" t="s">
        <v>387</v>
      </c>
      <c r="C177" s="265" t="s">
        <v>305</v>
      </c>
      <c r="D177" s="265"/>
      <c r="E177" s="266">
        <f t="shared" si="34"/>
        <v>0</v>
      </c>
      <c r="F177" s="266">
        <f t="shared" si="34"/>
        <v>0</v>
      </c>
      <c r="G177" s="266">
        <f t="shared" si="34"/>
        <v>0</v>
      </c>
    </row>
    <row r="178" spans="1:7" ht="31.5" hidden="1">
      <c r="A178" s="264" t="s">
        <v>388</v>
      </c>
      <c r="B178" s="265" t="s">
        <v>387</v>
      </c>
      <c r="C178" s="265" t="s">
        <v>305</v>
      </c>
      <c r="D178" s="265" t="s">
        <v>389</v>
      </c>
      <c r="E178" s="266"/>
      <c r="F178" s="266"/>
      <c r="G178" s="266"/>
    </row>
    <row r="179" spans="1:7" ht="31.5" hidden="1">
      <c r="A179" s="264" t="s">
        <v>332</v>
      </c>
      <c r="B179" s="265" t="s">
        <v>390</v>
      </c>
      <c r="C179" s="265"/>
      <c r="D179" s="265"/>
      <c r="E179" s="266">
        <f t="shared" ref="E179:G180" si="35">E180</f>
        <v>0</v>
      </c>
      <c r="F179" s="266">
        <f t="shared" si="35"/>
        <v>0</v>
      </c>
      <c r="G179" s="266">
        <f t="shared" si="35"/>
        <v>0</v>
      </c>
    </row>
    <row r="180" spans="1:7" ht="31.5" hidden="1">
      <c r="A180" s="189" t="s">
        <v>318</v>
      </c>
      <c r="B180" s="265" t="s">
        <v>390</v>
      </c>
      <c r="C180" s="265" t="s">
        <v>307</v>
      </c>
      <c r="D180" s="265"/>
      <c r="E180" s="266">
        <f t="shared" si="35"/>
        <v>0</v>
      </c>
      <c r="F180" s="266">
        <f t="shared" si="35"/>
        <v>0</v>
      </c>
      <c r="G180" s="266">
        <f t="shared" si="35"/>
        <v>0</v>
      </c>
    </row>
    <row r="181" spans="1:7" ht="31.5" hidden="1">
      <c r="A181" s="264" t="s">
        <v>388</v>
      </c>
      <c r="B181" s="265" t="s">
        <v>390</v>
      </c>
      <c r="C181" s="265" t="s">
        <v>307</v>
      </c>
      <c r="D181" s="265" t="s">
        <v>389</v>
      </c>
      <c r="E181" s="266"/>
      <c r="F181" s="266"/>
      <c r="G181" s="266"/>
    </row>
    <row r="182" spans="1:7" ht="31.5" hidden="1">
      <c r="A182" s="322" t="s">
        <v>391</v>
      </c>
      <c r="B182" s="316" t="s">
        <v>392</v>
      </c>
      <c r="C182" s="316"/>
      <c r="D182" s="316"/>
      <c r="E182" s="317">
        <f>E184</f>
        <v>0</v>
      </c>
      <c r="F182" s="317">
        <f>F184</f>
        <v>0</v>
      </c>
      <c r="G182" s="317">
        <f>G184</f>
        <v>0</v>
      </c>
    </row>
    <row r="183" spans="1:7" ht="94.5" hidden="1">
      <c r="A183" s="255" t="s">
        <v>325</v>
      </c>
      <c r="B183" s="316" t="s">
        <v>393</v>
      </c>
      <c r="C183" s="316"/>
      <c r="D183" s="316"/>
      <c r="E183" s="317">
        <f t="shared" ref="E183:G184" si="36">E184</f>
        <v>0</v>
      </c>
      <c r="F183" s="317">
        <f t="shared" si="36"/>
        <v>0</v>
      </c>
      <c r="G183" s="317">
        <f t="shared" si="36"/>
        <v>0</v>
      </c>
    </row>
    <row r="184" spans="1:7" ht="31.5" hidden="1">
      <c r="A184" s="189" t="s">
        <v>318</v>
      </c>
      <c r="B184" s="265" t="s">
        <v>393</v>
      </c>
      <c r="C184" s="265" t="s">
        <v>307</v>
      </c>
      <c r="D184" s="265"/>
      <c r="E184" s="266">
        <f t="shared" si="36"/>
        <v>0</v>
      </c>
      <c r="F184" s="266">
        <f t="shared" si="36"/>
        <v>0</v>
      </c>
      <c r="G184" s="266">
        <f t="shared" si="36"/>
        <v>0</v>
      </c>
    </row>
    <row r="185" spans="1:7" hidden="1">
      <c r="A185" s="264" t="s">
        <v>394</v>
      </c>
      <c r="B185" s="265" t="s">
        <v>393</v>
      </c>
      <c r="C185" s="265" t="s">
        <v>307</v>
      </c>
      <c r="D185" s="265" t="s">
        <v>395</v>
      </c>
      <c r="E185" s="266"/>
      <c r="F185" s="266"/>
      <c r="G185" s="266"/>
    </row>
    <row r="186" spans="1:7" ht="47.25">
      <c r="A186" s="235" t="s">
        <v>455</v>
      </c>
      <c r="B186" s="316" t="s">
        <v>453</v>
      </c>
      <c r="C186" s="316"/>
      <c r="D186" s="316"/>
      <c r="E186" s="317">
        <f t="shared" ref="E186:G188" si="37">E187</f>
        <v>2000</v>
      </c>
      <c r="F186" s="317">
        <f t="shared" si="37"/>
        <v>0</v>
      </c>
      <c r="G186" s="317">
        <f t="shared" si="37"/>
        <v>0</v>
      </c>
    </row>
    <row r="187" spans="1:7" ht="94.5">
      <c r="A187" s="255" t="s">
        <v>427</v>
      </c>
      <c r="B187" s="316" t="s">
        <v>454</v>
      </c>
      <c r="C187" s="316"/>
      <c r="D187" s="316"/>
      <c r="E187" s="317">
        <f t="shared" si="37"/>
        <v>2000</v>
      </c>
      <c r="F187" s="317">
        <f t="shared" si="37"/>
        <v>0</v>
      </c>
      <c r="G187" s="317">
        <f t="shared" si="37"/>
        <v>0</v>
      </c>
    </row>
    <row r="188" spans="1:7" ht="31.5">
      <c r="A188" s="189" t="s">
        <v>318</v>
      </c>
      <c r="B188" s="265" t="s">
        <v>454</v>
      </c>
      <c r="C188" s="265" t="s">
        <v>307</v>
      </c>
      <c r="D188" s="265"/>
      <c r="E188" s="266">
        <f t="shared" si="37"/>
        <v>2000</v>
      </c>
      <c r="F188" s="266">
        <f t="shared" si="37"/>
        <v>0</v>
      </c>
      <c r="G188" s="266">
        <f t="shared" si="37"/>
        <v>0</v>
      </c>
    </row>
    <row r="189" spans="1:7">
      <c r="A189" s="264" t="s">
        <v>448</v>
      </c>
      <c r="B189" s="265" t="s">
        <v>454</v>
      </c>
      <c r="C189" s="265" t="s">
        <v>307</v>
      </c>
      <c r="D189" s="265" t="s">
        <v>266</v>
      </c>
      <c r="E189" s="266">
        <v>2000</v>
      </c>
      <c r="F189" s="266">
        <v>0</v>
      </c>
      <c r="G189" s="266">
        <v>0</v>
      </c>
    </row>
    <row r="190" spans="1:7" ht="31.5">
      <c r="A190" s="238" t="s">
        <v>452</v>
      </c>
      <c r="B190" s="316" t="s">
        <v>456</v>
      </c>
      <c r="C190" s="316"/>
      <c r="D190" s="316"/>
      <c r="E190" s="317">
        <f t="shared" ref="E190:G192" si="38">E191</f>
        <v>13000</v>
      </c>
      <c r="F190" s="317">
        <f t="shared" si="38"/>
        <v>0</v>
      </c>
      <c r="G190" s="317">
        <f t="shared" si="38"/>
        <v>0</v>
      </c>
    </row>
    <row r="191" spans="1:7" ht="94.5">
      <c r="A191" s="255" t="s">
        <v>427</v>
      </c>
      <c r="B191" s="316" t="s">
        <v>457</v>
      </c>
      <c r="C191" s="316"/>
      <c r="D191" s="316"/>
      <c r="E191" s="317">
        <f t="shared" si="38"/>
        <v>13000</v>
      </c>
      <c r="F191" s="317">
        <f t="shared" si="38"/>
        <v>0</v>
      </c>
      <c r="G191" s="317">
        <f t="shared" si="38"/>
        <v>0</v>
      </c>
    </row>
    <row r="192" spans="1:7" ht="31.5">
      <c r="A192" s="189" t="s">
        <v>318</v>
      </c>
      <c r="B192" s="265" t="s">
        <v>457</v>
      </c>
      <c r="C192" s="265" t="s">
        <v>307</v>
      </c>
      <c r="D192" s="265"/>
      <c r="E192" s="266">
        <f t="shared" si="38"/>
        <v>13000</v>
      </c>
      <c r="F192" s="266">
        <f t="shared" si="38"/>
        <v>0</v>
      </c>
      <c r="G192" s="266">
        <f t="shared" si="38"/>
        <v>0</v>
      </c>
    </row>
    <row r="193" spans="1:7" ht="47.25">
      <c r="A193" s="308" t="s">
        <v>294</v>
      </c>
      <c r="B193" s="265" t="s">
        <v>457</v>
      </c>
      <c r="C193" s="265" t="s">
        <v>307</v>
      </c>
      <c r="D193" s="265" t="s">
        <v>293</v>
      </c>
      <c r="E193" s="266">
        <v>13000</v>
      </c>
      <c r="F193" s="266">
        <v>0</v>
      </c>
      <c r="G193" s="266">
        <v>0</v>
      </c>
    </row>
    <row r="194" spans="1:7">
      <c r="A194" s="263" t="s">
        <v>396</v>
      </c>
      <c r="B194" s="267" t="s">
        <v>309</v>
      </c>
      <c r="C194" s="267" t="s">
        <v>397</v>
      </c>
      <c r="D194" s="267" t="s">
        <v>398</v>
      </c>
      <c r="E194" s="257">
        <f>E195+E200</f>
        <v>647949.92000000004</v>
      </c>
      <c r="F194" s="257">
        <f>F195+F200</f>
        <v>912446</v>
      </c>
      <c r="G194" s="257">
        <f>G195+G200</f>
        <v>912446</v>
      </c>
    </row>
    <row r="195" spans="1:7">
      <c r="A195" s="263" t="s">
        <v>399</v>
      </c>
      <c r="B195" s="267" t="s">
        <v>309</v>
      </c>
      <c r="C195" s="267"/>
      <c r="D195" s="267"/>
      <c r="E195" s="257">
        <f t="shared" ref="E195:G198" si="39">E196</f>
        <v>700</v>
      </c>
      <c r="F195" s="257">
        <f t="shared" si="39"/>
        <v>700</v>
      </c>
      <c r="G195" s="257">
        <f t="shared" si="39"/>
        <v>700</v>
      </c>
    </row>
    <row r="196" spans="1:7" ht="63">
      <c r="A196" s="255" t="s">
        <v>400</v>
      </c>
      <c r="B196" s="267" t="s">
        <v>401</v>
      </c>
      <c r="C196" s="267"/>
      <c r="D196" s="267"/>
      <c r="E196" s="257">
        <f t="shared" si="39"/>
        <v>700</v>
      </c>
      <c r="F196" s="257">
        <f t="shared" si="39"/>
        <v>700</v>
      </c>
      <c r="G196" s="257">
        <f t="shared" si="39"/>
        <v>700</v>
      </c>
    </row>
    <row r="197" spans="1:7" ht="157.5">
      <c r="A197" s="323" t="s">
        <v>402</v>
      </c>
      <c r="B197" s="267" t="s">
        <v>613</v>
      </c>
      <c r="C197" s="267"/>
      <c r="D197" s="267"/>
      <c r="E197" s="257">
        <f t="shared" si="39"/>
        <v>700</v>
      </c>
      <c r="F197" s="257">
        <f t="shared" si="39"/>
        <v>700</v>
      </c>
      <c r="G197" s="257">
        <f t="shared" si="39"/>
        <v>700</v>
      </c>
    </row>
    <row r="198" spans="1:7" ht="47.25">
      <c r="A198" s="258" t="s">
        <v>301</v>
      </c>
      <c r="B198" s="268" t="s">
        <v>613</v>
      </c>
      <c r="C198" s="268" t="s">
        <v>307</v>
      </c>
      <c r="D198" s="268"/>
      <c r="E198" s="260">
        <f t="shared" si="39"/>
        <v>700</v>
      </c>
      <c r="F198" s="260">
        <f t="shared" si="39"/>
        <v>700</v>
      </c>
      <c r="G198" s="260">
        <f t="shared" si="39"/>
        <v>700</v>
      </c>
    </row>
    <row r="199" spans="1:7">
      <c r="A199" s="258" t="s">
        <v>221</v>
      </c>
      <c r="B199" s="268" t="s">
        <v>613</v>
      </c>
      <c r="C199" s="268" t="s">
        <v>307</v>
      </c>
      <c r="D199" s="268" t="s">
        <v>218</v>
      </c>
      <c r="E199" s="260">
        <v>700</v>
      </c>
      <c r="F199" s="260">
        <v>700</v>
      </c>
      <c r="G199" s="260">
        <v>700</v>
      </c>
    </row>
    <row r="200" spans="1:7" ht="31.5">
      <c r="A200" s="255" t="s">
        <v>403</v>
      </c>
      <c r="B200" s="267" t="s">
        <v>404</v>
      </c>
      <c r="C200" s="267"/>
      <c r="D200" s="267"/>
      <c r="E200" s="257">
        <f>E201+E208</f>
        <v>647249.92000000004</v>
      </c>
      <c r="F200" s="257">
        <f>F201+F208</f>
        <v>911746</v>
      </c>
      <c r="G200" s="257">
        <f>G201+G208</f>
        <v>911746</v>
      </c>
    </row>
    <row r="201" spans="1:7" ht="47.25">
      <c r="A201" s="310" t="s">
        <v>405</v>
      </c>
      <c r="B201" s="324" t="s">
        <v>406</v>
      </c>
      <c r="C201" s="324"/>
      <c r="D201" s="324"/>
      <c r="E201" s="325">
        <f>E202+E205</f>
        <v>644249.92000000004</v>
      </c>
      <c r="F201" s="325">
        <f>F202+F205</f>
        <v>906746</v>
      </c>
      <c r="G201" s="325">
        <f>G202+G205</f>
        <v>906746</v>
      </c>
    </row>
    <row r="202" spans="1:7" ht="31.5">
      <c r="A202" s="255" t="s">
        <v>407</v>
      </c>
      <c r="B202" s="324" t="s">
        <v>408</v>
      </c>
      <c r="C202" s="324"/>
      <c r="D202" s="324"/>
      <c r="E202" s="325">
        <f t="shared" ref="E202:G203" si="40">E203</f>
        <v>17187.419999999998</v>
      </c>
      <c r="F202" s="325">
        <f t="shared" si="40"/>
        <v>36196</v>
      </c>
      <c r="G202" s="325">
        <f t="shared" si="40"/>
        <v>36196</v>
      </c>
    </row>
    <row r="203" spans="1:7">
      <c r="A203" s="258" t="s">
        <v>409</v>
      </c>
      <c r="B203" s="326" t="s">
        <v>408</v>
      </c>
      <c r="C203" s="326" t="s">
        <v>410</v>
      </c>
      <c r="D203" s="326"/>
      <c r="E203" s="327">
        <f t="shared" si="40"/>
        <v>17187.419999999998</v>
      </c>
      <c r="F203" s="327">
        <f t="shared" si="40"/>
        <v>36196</v>
      </c>
      <c r="G203" s="327">
        <f t="shared" si="40"/>
        <v>36196</v>
      </c>
    </row>
    <row r="204" spans="1:7" ht="31.5">
      <c r="A204" s="269" t="s">
        <v>411</v>
      </c>
      <c r="B204" s="326" t="s">
        <v>408</v>
      </c>
      <c r="C204" s="326" t="s">
        <v>410</v>
      </c>
      <c r="D204" s="326" t="s">
        <v>89</v>
      </c>
      <c r="E204" s="327">
        <v>17187.419999999998</v>
      </c>
      <c r="F204" s="327">
        <v>36196</v>
      </c>
      <c r="G204" s="327">
        <v>36196</v>
      </c>
    </row>
    <row r="205" spans="1:7" ht="31.5">
      <c r="A205" s="328" t="s">
        <v>412</v>
      </c>
      <c r="B205" s="324" t="s">
        <v>413</v>
      </c>
      <c r="C205" s="324"/>
      <c r="D205" s="324"/>
      <c r="E205" s="325">
        <f t="shared" ref="E205:E206" si="41">E206</f>
        <v>627062.5</v>
      </c>
      <c r="F205" s="325">
        <v>870550</v>
      </c>
      <c r="G205" s="325">
        <v>870550</v>
      </c>
    </row>
    <row r="206" spans="1:7">
      <c r="A206" s="258" t="s">
        <v>409</v>
      </c>
      <c r="B206" s="326" t="s">
        <v>413</v>
      </c>
      <c r="C206" s="326" t="s">
        <v>410</v>
      </c>
      <c r="D206" s="326"/>
      <c r="E206" s="327">
        <f t="shared" si="41"/>
        <v>627062.5</v>
      </c>
      <c r="F206" s="327">
        <v>870550</v>
      </c>
      <c r="G206" s="327">
        <v>870550</v>
      </c>
    </row>
    <row r="207" spans="1:7" ht="31.5">
      <c r="A207" s="269" t="s">
        <v>411</v>
      </c>
      <c r="B207" s="326" t="s">
        <v>413</v>
      </c>
      <c r="C207" s="326" t="s">
        <v>410</v>
      </c>
      <c r="D207" s="326" t="s">
        <v>89</v>
      </c>
      <c r="E207" s="327">
        <v>627062.5</v>
      </c>
      <c r="F207" s="327">
        <v>870550</v>
      </c>
      <c r="G207" s="327">
        <v>870550</v>
      </c>
    </row>
    <row r="208" spans="1:7">
      <c r="A208" s="322" t="s">
        <v>90</v>
      </c>
      <c r="B208" s="316" t="s">
        <v>414</v>
      </c>
      <c r="C208" s="316"/>
      <c r="D208" s="316"/>
      <c r="E208" s="317">
        <f t="shared" ref="E208:G210" si="42">E209</f>
        <v>3000</v>
      </c>
      <c r="F208" s="317">
        <f t="shared" si="42"/>
        <v>5000</v>
      </c>
      <c r="G208" s="317">
        <f t="shared" si="42"/>
        <v>5000</v>
      </c>
    </row>
    <row r="209" spans="1:7" ht="31.5">
      <c r="A209" s="322" t="s">
        <v>536</v>
      </c>
      <c r="B209" s="316" t="s">
        <v>535</v>
      </c>
      <c r="C209" s="316"/>
      <c r="D209" s="316"/>
      <c r="E209" s="317">
        <f t="shared" si="42"/>
        <v>3000</v>
      </c>
      <c r="F209" s="317">
        <f t="shared" si="42"/>
        <v>5000</v>
      </c>
      <c r="G209" s="317">
        <f t="shared" si="42"/>
        <v>5000</v>
      </c>
    </row>
    <row r="210" spans="1:7">
      <c r="A210" s="258" t="s">
        <v>415</v>
      </c>
      <c r="B210" s="265" t="s">
        <v>535</v>
      </c>
      <c r="C210" s="265" t="s">
        <v>320</v>
      </c>
      <c r="D210" s="265"/>
      <c r="E210" s="266">
        <f t="shared" si="42"/>
        <v>3000</v>
      </c>
      <c r="F210" s="266">
        <f t="shared" si="42"/>
        <v>5000</v>
      </c>
      <c r="G210" s="266">
        <f t="shared" si="42"/>
        <v>5000</v>
      </c>
    </row>
    <row r="211" spans="1:7">
      <c r="A211" s="270" t="s">
        <v>416</v>
      </c>
      <c r="B211" s="265" t="s">
        <v>535</v>
      </c>
      <c r="C211" s="265" t="s">
        <v>320</v>
      </c>
      <c r="D211" s="265" t="s">
        <v>91</v>
      </c>
      <c r="E211" s="266">
        <v>3000</v>
      </c>
      <c r="F211" s="266">
        <v>5000</v>
      </c>
      <c r="G211" s="266">
        <v>5000</v>
      </c>
    </row>
    <row r="212" spans="1:7">
      <c r="A212" s="311" t="s">
        <v>458</v>
      </c>
      <c r="B212" s="311"/>
      <c r="C212" s="311"/>
      <c r="D212" s="311"/>
      <c r="E212" s="312" t="e">
        <f>E14+E29+E194</f>
        <v>#REF!</v>
      </c>
      <c r="F212" s="312">
        <f>F14+F29+F194</f>
        <v>4419447.26</v>
      </c>
      <c r="G212" s="312">
        <f>G14+G29+G194</f>
        <v>4366602</v>
      </c>
    </row>
    <row r="213" spans="1:7">
      <c r="E213" s="19"/>
      <c r="F213" s="19"/>
      <c r="G213" s="19"/>
    </row>
    <row r="214" spans="1:7">
      <c r="E214" s="19"/>
      <c r="F214" s="19"/>
      <c r="G214" s="19"/>
    </row>
    <row r="215" spans="1:7" ht="23.25">
      <c r="A215" s="233" t="s">
        <v>196</v>
      </c>
      <c r="E215" s="300" t="s">
        <v>197</v>
      </c>
      <c r="G215" s="1" t="s">
        <v>201</v>
      </c>
    </row>
  </sheetData>
  <mergeCells count="10">
    <mergeCell ref="A3:G3"/>
    <mergeCell ref="A2:G2"/>
    <mergeCell ref="A6:G6"/>
    <mergeCell ref="A7:G7"/>
    <mergeCell ref="A11:A12"/>
    <mergeCell ref="B11:B12"/>
    <mergeCell ref="C11:C12"/>
    <mergeCell ref="D11:D12"/>
    <mergeCell ref="A4:G4"/>
    <mergeCell ref="A8:G8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11</vt:i4>
      </vt:variant>
    </vt:vector>
  </HeadingPairs>
  <TitlesOfParts>
    <vt:vector size="26" baseType="lpstr">
      <vt:lpstr>приложение 1 </vt:lpstr>
      <vt:lpstr>приложение 2</vt:lpstr>
      <vt:lpstr>приложение 3 2015-2016</vt:lpstr>
      <vt:lpstr>Приложение 5 </vt:lpstr>
      <vt:lpstr>Приложение 6</vt:lpstr>
      <vt:lpstr>Приложение 8 2014-2016</vt:lpstr>
      <vt:lpstr>Приложение -7</vt:lpstr>
      <vt:lpstr>Приложение 10</vt:lpstr>
      <vt:lpstr>Приложение - 8</vt:lpstr>
      <vt:lpstr>Приложение-9</vt:lpstr>
      <vt:lpstr>Приложение-10</vt:lpstr>
      <vt:lpstr>Приложение-11</vt:lpstr>
      <vt:lpstr>приложение-12</vt:lpstr>
      <vt:lpstr>Приложение 12</vt:lpstr>
      <vt:lpstr>Лист1</vt:lpstr>
      <vt:lpstr>'Приложение - 8'!Область_печати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2'!Область_печати</vt:lpstr>
      <vt:lpstr>'приложение 3 2015-2016'!Область_печати</vt:lpstr>
      <vt:lpstr>'Приложение 6'!Область_печати</vt:lpstr>
      <vt:lpstr>'Приложение -7'!Область_печати</vt:lpstr>
      <vt:lpstr>'Приложение-11'!Область_печати</vt:lpstr>
      <vt:lpstr>'приложение-12'!Область_печати</vt:lpstr>
      <vt:lpstr>'Приложение-9'!Область_печати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2023-02-01T07:50:46Z</dcterms:modified>
</cp:coreProperties>
</file>