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activeTab="7"/>
  </bookViews>
  <sheets>
    <sheet name="приложение 1 " sheetId="34" r:id="rId1"/>
    <sheet name="приложение 3 2015-2016" sheetId="5" state="hidden" r:id="rId2"/>
    <sheet name="Приложение 5 " sheetId="33" r:id="rId3"/>
    <sheet name="Приложение 8 2014-2016" sheetId="16" state="hidden" r:id="rId4"/>
    <sheet name="Приложение 7 " sheetId="32" r:id="rId5"/>
    <sheet name="Приложение 10" sheetId="15" state="hidden" r:id="rId6"/>
    <sheet name="Приложение 9" sheetId="17" r:id="rId7"/>
    <sheet name="Приложение11" sheetId="22" r:id="rId8"/>
    <sheet name="Приложение 12" sheetId="21" state="hidden" r:id="rId9"/>
    <sheet name="Лист1" sheetId="24" state="hidden" r:id="rId10"/>
  </sheets>
  <definedNames>
    <definedName name="_xlnm.Print_Area" localSheetId="0">'приложение 1 '!$A$1:$C$65</definedName>
    <definedName name="_xlnm.Print_Area" localSheetId="5">'Приложение 10'!$A$1:$F$91</definedName>
    <definedName name="_xlnm.Print_Area" localSheetId="8">'Приложение 12'!$A$1:$H$80</definedName>
    <definedName name="_xlnm.Print_Area" localSheetId="1">'приложение 3 2015-2016'!$A$1:$E$56</definedName>
    <definedName name="_xlnm.Print_Area" localSheetId="4">'Приложение 7 '!$A:$E</definedName>
    <definedName name="_xlnm.Print_Area" localSheetId="6">'Приложение 9'!$A:$F</definedName>
    <definedName name="_xlnm.Print_Area" localSheetId="7">Приложение11!$A$1:$E$39</definedName>
  </definedNames>
  <calcPr calcId="125725"/>
</workbook>
</file>

<file path=xl/calcChain.xml><?xml version="1.0" encoding="utf-8"?>
<calcChain xmlns="http://schemas.openxmlformats.org/spreadsheetml/2006/main">
  <c r="C28" i="34"/>
  <c r="C49"/>
  <c r="C32"/>
  <c r="F125" i="17"/>
  <c r="F124" s="1"/>
  <c r="F123" s="1"/>
  <c r="F129"/>
  <c r="F128" s="1"/>
  <c r="F127" s="1"/>
  <c r="E56" i="32"/>
  <c r="E55" s="1"/>
  <c r="E59"/>
  <c r="E58" s="1"/>
  <c r="F113" i="17"/>
  <c r="F110" s="1"/>
  <c r="F109" s="1"/>
  <c r="F82"/>
  <c r="F80" s="1"/>
  <c r="F39"/>
  <c r="F38" s="1"/>
  <c r="F26"/>
  <c r="E35" i="32"/>
  <c r="E225"/>
  <c r="E224" s="1"/>
  <c r="E223" s="1"/>
  <c r="C11" i="33"/>
  <c r="C54" i="34"/>
  <c r="E54" i="32" l="1"/>
  <c r="F122" i="17"/>
  <c r="F121" s="1"/>
  <c r="F111"/>
  <c r="F112"/>
  <c r="F81"/>
  <c r="F79"/>
  <c r="C42" i="34"/>
  <c r="C41" s="1"/>
  <c r="C17"/>
  <c r="F181" i="17"/>
  <c r="F21"/>
  <c r="H249" l="1"/>
  <c r="H248" s="1"/>
  <c r="H247" s="1"/>
  <c r="H246" s="1"/>
  <c r="H245" s="1"/>
  <c r="H244" s="1"/>
  <c r="G249"/>
  <c r="G248" s="1"/>
  <c r="G247" s="1"/>
  <c r="G246" s="1"/>
  <c r="G245" s="1"/>
  <c r="G244" s="1"/>
  <c r="H243"/>
  <c r="G243"/>
  <c r="H240"/>
  <c r="G240"/>
  <c r="G238" s="1"/>
  <c r="H236"/>
  <c r="G236"/>
  <c r="H233"/>
  <c r="H232" s="1"/>
  <c r="H231" s="1"/>
  <c r="G233"/>
  <c r="G232" s="1"/>
  <c r="G231" s="1"/>
  <c r="H229"/>
  <c r="H228" s="1"/>
  <c r="H227" s="1"/>
  <c r="G229"/>
  <c r="G228" s="1"/>
  <c r="G227" s="1"/>
  <c r="H224"/>
  <c r="G224"/>
  <c r="H222"/>
  <c r="G222"/>
  <c r="H218"/>
  <c r="H217" s="1"/>
  <c r="H216" s="1"/>
  <c r="G218"/>
  <c r="G217" s="1"/>
  <c r="G216" s="1"/>
  <c r="H211"/>
  <c r="H210" s="1"/>
  <c r="H209" s="1"/>
  <c r="H208" s="1"/>
  <c r="G211"/>
  <c r="G210" s="1"/>
  <c r="G209" s="1"/>
  <c r="G208" s="1"/>
  <c r="H206"/>
  <c r="H205" s="1"/>
  <c r="H204" s="1"/>
  <c r="G206"/>
  <c r="G205" s="1"/>
  <c r="G204" s="1"/>
  <c r="H202"/>
  <c r="H201" s="1"/>
  <c r="H200" s="1"/>
  <c r="G202"/>
  <c r="G201" s="1"/>
  <c r="G200" s="1"/>
  <c r="H195"/>
  <c r="H194" s="1"/>
  <c r="H193" s="1"/>
  <c r="H192" s="1"/>
  <c r="H191" s="1"/>
  <c r="G195"/>
  <c r="G194" s="1"/>
  <c r="G193" s="1"/>
  <c r="G192" s="1"/>
  <c r="G191" s="1"/>
  <c r="H189"/>
  <c r="H188" s="1"/>
  <c r="H187" s="1"/>
  <c r="H186" s="1"/>
  <c r="H185" s="1"/>
  <c r="G189"/>
  <c r="G188" s="1"/>
  <c r="G187" s="1"/>
  <c r="G186" s="1"/>
  <c r="G185" s="1"/>
  <c r="H176"/>
  <c r="H175" s="1"/>
  <c r="H174" s="1"/>
  <c r="G176"/>
  <c r="G175" s="1"/>
  <c r="G174" s="1"/>
  <c r="H172"/>
  <c r="H171" s="1"/>
  <c r="H170" s="1"/>
  <c r="G172"/>
  <c r="G171" s="1"/>
  <c r="G170" s="1"/>
  <c r="H167"/>
  <c r="H166" s="1"/>
  <c r="H165" s="1"/>
  <c r="G167"/>
  <c r="G166" s="1"/>
  <c r="G165" s="1"/>
  <c r="H163"/>
  <c r="H162" s="1"/>
  <c r="H161" s="1"/>
  <c r="G163"/>
  <c r="G162" s="1"/>
  <c r="G161" s="1"/>
  <c r="H159"/>
  <c r="H158" s="1"/>
  <c r="H157" s="1"/>
  <c r="G159"/>
  <c r="G158" s="1"/>
  <c r="G157" s="1"/>
  <c r="H155"/>
  <c r="H154" s="1"/>
  <c r="H153" s="1"/>
  <c r="G155"/>
  <c r="G154" s="1"/>
  <c r="G153" s="1"/>
  <c r="H150"/>
  <c r="G150"/>
  <c r="H148"/>
  <c r="G148"/>
  <c r="H145"/>
  <c r="H144" s="1"/>
  <c r="G145"/>
  <c r="H142"/>
  <c r="H141" s="1"/>
  <c r="H140" s="1"/>
  <c r="G142"/>
  <c r="G141" s="1"/>
  <c r="G140" s="1"/>
  <c r="H137"/>
  <c r="H136" s="1"/>
  <c r="H135" s="1"/>
  <c r="G137"/>
  <c r="G136" s="1"/>
  <c r="G135" s="1"/>
  <c r="H119"/>
  <c r="H116" s="1"/>
  <c r="H115" s="1"/>
  <c r="H108" s="1"/>
  <c r="G119"/>
  <c r="G118" s="1"/>
  <c r="G117" s="1"/>
  <c r="H118"/>
  <c r="H117" s="1"/>
  <c r="H103"/>
  <c r="H102" s="1"/>
  <c r="G103"/>
  <c r="G102" s="1"/>
  <c r="H98"/>
  <c r="H97" s="1"/>
  <c r="G98"/>
  <c r="G97" s="1"/>
  <c r="H94"/>
  <c r="H93" s="1"/>
  <c r="G94"/>
  <c r="G93" s="1"/>
  <c r="H90"/>
  <c r="H89" s="1"/>
  <c r="G90"/>
  <c r="G89" s="1"/>
  <c r="H74"/>
  <c r="H73" s="1"/>
  <c r="G74"/>
  <c r="G73" s="1"/>
  <c r="H70"/>
  <c r="G70"/>
  <c r="H67"/>
  <c r="G67"/>
  <c r="H62"/>
  <c r="H61" s="1"/>
  <c r="G62"/>
  <c r="G61" s="1"/>
  <c r="H55"/>
  <c r="G55"/>
  <c r="H51"/>
  <c r="G51"/>
  <c r="H47"/>
  <c r="H44" s="1"/>
  <c r="G47"/>
  <c r="G44" s="1"/>
  <c r="H42"/>
  <c r="G42"/>
  <c r="H41"/>
  <c r="G41"/>
  <c r="H36"/>
  <c r="G36"/>
  <c r="H34"/>
  <c r="G34"/>
  <c r="H29"/>
  <c r="G29"/>
  <c r="H26"/>
  <c r="G26"/>
  <c r="H21"/>
  <c r="G21"/>
  <c r="H15"/>
  <c r="H13" s="1"/>
  <c r="G15"/>
  <c r="G14" s="1"/>
  <c r="F218"/>
  <c r="F211"/>
  <c r="F210" s="1"/>
  <c r="F209" s="1"/>
  <c r="F208" s="1"/>
  <c r="F195"/>
  <c r="F194" s="1"/>
  <c r="F193" s="1"/>
  <c r="F192" s="1"/>
  <c r="F191" s="1"/>
  <c r="F189"/>
  <c r="F188" s="1"/>
  <c r="F187" s="1"/>
  <c r="F186" s="1"/>
  <c r="F185" s="1"/>
  <c r="F176"/>
  <c r="F175" s="1"/>
  <c r="F174" s="1"/>
  <c r="F167"/>
  <c r="F166" s="1"/>
  <c r="F165" s="1"/>
  <c r="F163"/>
  <c r="F162" s="1"/>
  <c r="F161" s="1"/>
  <c r="F159"/>
  <c r="F158" s="1"/>
  <c r="F157" s="1"/>
  <c r="F155"/>
  <c r="F154" s="1"/>
  <c r="F153" s="1"/>
  <c r="F98"/>
  <c r="F97" s="1"/>
  <c r="F67"/>
  <c r="F47"/>
  <c r="F44" s="1"/>
  <c r="F42"/>
  <c r="F29"/>
  <c r="F20" s="1"/>
  <c r="F243"/>
  <c r="F240"/>
  <c r="F236"/>
  <c r="F233"/>
  <c r="F229"/>
  <c r="F228" s="1"/>
  <c r="F227" s="1"/>
  <c r="F224"/>
  <c r="F222"/>
  <c r="F206"/>
  <c r="F205" s="1"/>
  <c r="F204" s="1"/>
  <c r="F202"/>
  <c r="F201" s="1"/>
  <c r="F200" s="1"/>
  <c r="F172"/>
  <c r="F150"/>
  <c r="F148"/>
  <c r="F145"/>
  <c r="F142"/>
  <c r="F141" s="1"/>
  <c r="F140" s="1"/>
  <c r="F137"/>
  <c r="F136" s="1"/>
  <c r="F135" s="1"/>
  <c r="F119"/>
  <c r="F116" s="1"/>
  <c r="F103"/>
  <c r="F102" s="1"/>
  <c r="F94"/>
  <c r="F93" s="1"/>
  <c r="F90"/>
  <c r="F88" s="1"/>
  <c r="F74"/>
  <c r="F72" s="1"/>
  <c r="F70"/>
  <c r="F62"/>
  <c r="F60" s="1"/>
  <c r="F55"/>
  <c r="F51"/>
  <c r="F41"/>
  <c r="F36"/>
  <c r="F34"/>
  <c r="F15"/>
  <c r="F14" s="1"/>
  <c r="F115" l="1"/>
  <c r="F108" s="1"/>
  <c r="G96"/>
  <c r="G33"/>
  <c r="G92"/>
  <c r="H169"/>
  <c r="H20"/>
  <c r="H50"/>
  <c r="H49" s="1"/>
  <c r="G169"/>
  <c r="G184"/>
  <c r="G50"/>
  <c r="G49" s="1"/>
  <c r="H60"/>
  <c r="G144"/>
  <c r="H88"/>
  <c r="H92"/>
  <c r="G116"/>
  <c r="G115" s="1"/>
  <c r="G108" s="1"/>
  <c r="G107" s="1"/>
  <c r="G13"/>
  <c r="G101"/>
  <c r="H184"/>
  <c r="G20"/>
  <c r="H66"/>
  <c r="F217"/>
  <c r="F216" s="1"/>
  <c r="F232"/>
  <c r="F231" s="1"/>
  <c r="H33"/>
  <c r="H72"/>
  <c r="F50"/>
  <c r="F49" s="1"/>
  <c r="F33"/>
  <c r="H143"/>
  <c r="H133" s="1"/>
  <c r="H132" s="1"/>
  <c r="H131" s="1"/>
  <c r="H199"/>
  <c r="H198" s="1"/>
  <c r="H197" s="1"/>
  <c r="H14"/>
  <c r="G60"/>
  <c r="G66"/>
  <c r="G65" s="1"/>
  <c r="G64" s="1"/>
  <c r="G72"/>
  <c r="G88"/>
  <c r="G87" s="1"/>
  <c r="G86" s="1"/>
  <c r="G85" s="1"/>
  <c r="G143"/>
  <c r="G133" s="1"/>
  <c r="G132" s="1"/>
  <c r="G131" s="1"/>
  <c r="G199"/>
  <c r="G198" s="1"/>
  <c r="G197" s="1"/>
  <c r="G183" s="1"/>
  <c r="G181" s="1"/>
  <c r="G180" s="1"/>
  <c r="H19"/>
  <c r="H12" s="1"/>
  <c r="G19"/>
  <c r="G12" s="1"/>
  <c r="H96"/>
  <c r="H101"/>
  <c r="H238"/>
  <c r="H107"/>
  <c r="H105"/>
  <c r="H106"/>
  <c r="H183"/>
  <c r="H181" s="1"/>
  <c r="H180" s="1"/>
  <c r="H215"/>
  <c r="H214" s="1"/>
  <c r="H213" s="1"/>
  <c r="G215"/>
  <c r="G214" s="1"/>
  <c r="G213" s="1"/>
  <c r="G59"/>
  <c r="G100"/>
  <c r="G134"/>
  <c r="G139"/>
  <c r="H59"/>
  <c r="H100"/>
  <c r="H134"/>
  <c r="H139"/>
  <c r="F143"/>
  <c r="F92"/>
  <c r="F87" s="1"/>
  <c r="F86" s="1"/>
  <c r="F238"/>
  <c r="F184"/>
  <c r="F144"/>
  <c r="F199"/>
  <c r="F198" s="1"/>
  <c r="F197" s="1"/>
  <c r="F139"/>
  <c r="F134"/>
  <c r="F118"/>
  <c r="F117" s="1"/>
  <c r="F100"/>
  <c r="F101"/>
  <c r="F96"/>
  <c r="F73"/>
  <c r="F66"/>
  <c r="F65" s="1"/>
  <c r="F64" s="1"/>
  <c r="F59"/>
  <c r="F58" s="1"/>
  <c r="F19"/>
  <c r="F13"/>
  <c r="F171"/>
  <c r="F170" s="1"/>
  <c r="F169" s="1"/>
  <c r="F249"/>
  <c r="F248" s="1"/>
  <c r="F247" s="1"/>
  <c r="F246" s="1"/>
  <c r="F245" s="1"/>
  <c r="F244" s="1"/>
  <c r="F61"/>
  <c r="F89"/>
  <c r="G208" i="32"/>
  <c r="F208"/>
  <c r="G207"/>
  <c r="F207"/>
  <c r="E207"/>
  <c r="E206" s="1"/>
  <c r="E205" s="1"/>
  <c r="G204"/>
  <c r="F204"/>
  <c r="G203"/>
  <c r="F203"/>
  <c r="E203"/>
  <c r="E202" s="1"/>
  <c r="E201" s="1"/>
  <c r="E52"/>
  <c r="E51" s="1"/>
  <c r="E50" s="1"/>
  <c r="G51"/>
  <c r="F51"/>
  <c r="E48"/>
  <c r="E47" s="1"/>
  <c r="E46" s="1"/>
  <c r="G47"/>
  <c r="F47"/>
  <c r="E44"/>
  <c r="E43" s="1"/>
  <c r="E42" s="1"/>
  <c r="G43"/>
  <c r="F43"/>
  <c r="F107" i="17" l="1"/>
  <c r="F105"/>
  <c r="F106"/>
  <c r="F215"/>
  <c r="F214" s="1"/>
  <c r="F213" s="1"/>
  <c r="F85"/>
  <c r="F84" s="1"/>
  <c r="F76" s="1"/>
  <c r="F12"/>
  <c r="G105"/>
  <c r="G106"/>
  <c r="G84"/>
  <c r="F133"/>
  <c r="H87"/>
  <c r="H86" s="1"/>
  <c r="H85" s="1"/>
  <c r="H84" s="1"/>
  <c r="H65"/>
  <c r="H64" s="1"/>
  <c r="H58"/>
  <c r="G58"/>
  <c r="G57" s="1"/>
  <c r="G251" s="1"/>
  <c r="F183"/>
  <c r="F180" s="1"/>
  <c r="F179" s="1"/>
  <c r="F178" s="1"/>
  <c r="F57"/>
  <c r="E161" i="32"/>
  <c r="E160" s="1"/>
  <c r="E154"/>
  <c r="E153" s="1"/>
  <c r="E151"/>
  <c r="E150" s="1"/>
  <c r="E148"/>
  <c r="E147" s="1"/>
  <c r="E118"/>
  <c r="E117" s="1"/>
  <c r="E114"/>
  <c r="E113" s="1"/>
  <c r="E111"/>
  <c r="E110" s="1"/>
  <c r="E108"/>
  <c r="E106" s="1"/>
  <c r="E104"/>
  <c r="E103" s="1"/>
  <c r="E101"/>
  <c r="E100" s="1"/>
  <c r="H57" i="17" l="1"/>
  <c r="H251" s="1"/>
  <c r="F132"/>
  <c r="F131" s="1"/>
  <c r="F251" s="1"/>
  <c r="F77"/>
  <c r="F78"/>
  <c r="G76"/>
  <c r="G11" s="1"/>
  <c r="G77"/>
  <c r="G78"/>
  <c r="H77"/>
  <c r="H76"/>
  <c r="H11" s="1"/>
  <c r="H78"/>
  <c r="F11"/>
  <c r="E116" i="32"/>
  <c r="E107"/>
  <c r="E91"/>
  <c r="E90" s="1"/>
  <c r="E89" s="1"/>
  <c r="E88" s="1"/>
  <c r="E64"/>
  <c r="E63" s="1"/>
  <c r="E62" s="1"/>
  <c r="G63"/>
  <c r="F63"/>
  <c r="E78"/>
  <c r="E77" s="1"/>
  <c r="E76" s="1"/>
  <c r="G77"/>
  <c r="F77"/>
  <c r="E229"/>
  <c r="E228" s="1"/>
  <c r="E227" s="1"/>
  <c r="E221"/>
  <c r="E220" s="1"/>
  <c r="E218"/>
  <c r="E217" s="1"/>
  <c r="E213"/>
  <c r="E212" s="1"/>
  <c r="E211" s="1"/>
  <c r="E210" s="1"/>
  <c r="E199"/>
  <c r="E197" s="1"/>
  <c r="E195"/>
  <c r="E194" s="1"/>
  <c r="E192"/>
  <c r="E191" s="1"/>
  <c r="E188"/>
  <c r="E187" s="1"/>
  <c r="E185"/>
  <c r="E184" s="1"/>
  <c r="E181"/>
  <c r="E180" s="1"/>
  <c r="E178"/>
  <c r="E176"/>
  <c r="E173"/>
  <c r="E172" s="1"/>
  <c r="E169"/>
  <c r="E168" s="1"/>
  <c r="E166"/>
  <c r="E165" s="1"/>
  <c r="E158"/>
  <c r="E157" s="1"/>
  <c r="E156" s="1"/>
  <c r="E143"/>
  <c r="E142" s="1"/>
  <c r="E140"/>
  <c r="E139" s="1"/>
  <c r="E136"/>
  <c r="E135" s="1"/>
  <c r="E134" s="1"/>
  <c r="E132"/>
  <c r="E131" s="1"/>
  <c r="E127"/>
  <c r="E122"/>
  <c r="E121" s="1"/>
  <c r="E98"/>
  <c r="E96" s="1"/>
  <c r="E94"/>
  <c r="E93" s="1"/>
  <c r="E86"/>
  <c r="E85" s="1"/>
  <c r="E82"/>
  <c r="E81" s="1"/>
  <c r="E80" s="1"/>
  <c r="E72"/>
  <c r="E71" s="1"/>
  <c r="E68"/>
  <c r="E67" s="1"/>
  <c r="E66" s="1"/>
  <c r="E40"/>
  <c r="E38"/>
  <c r="E34"/>
  <c r="E32"/>
  <c r="E31" s="1"/>
  <c r="E27"/>
  <c r="E25"/>
  <c r="E19"/>
  <c r="E18" s="1"/>
  <c r="E17" s="1"/>
  <c r="E16" s="1"/>
  <c r="E15" s="1"/>
  <c r="E75" l="1"/>
  <c r="E74" s="1"/>
  <c r="E70" s="1"/>
  <c r="E61"/>
  <c r="E129"/>
  <c r="E216"/>
  <c r="E215" s="1"/>
  <c r="E209" s="1"/>
  <c r="E24"/>
  <c r="E23" s="1"/>
  <c r="E22" s="1"/>
  <c r="E21" s="1"/>
  <c r="E14" s="1"/>
  <c r="E183"/>
  <c r="E190"/>
  <c r="E175"/>
  <c r="E171" s="1"/>
  <c r="E130"/>
  <c r="E126"/>
  <c r="E125" s="1"/>
  <c r="E124" s="1"/>
  <c r="E84"/>
  <c r="E138"/>
  <c r="E120"/>
  <c r="E37"/>
  <c r="E30" s="1"/>
  <c r="E164"/>
  <c r="E97"/>
  <c r="E198"/>
  <c r="E29" l="1"/>
  <c r="E231" s="1"/>
  <c r="E163"/>
  <c r="C31" i="33" l="1"/>
  <c r="C28"/>
  <c r="E26"/>
  <c r="D26"/>
  <c r="C26"/>
  <c r="E28"/>
  <c r="D28"/>
  <c r="C23"/>
  <c r="G159" i="32" l="1"/>
  <c r="F159"/>
  <c r="G166"/>
  <c r="G162" s="1"/>
  <c r="F166"/>
  <c r="F162" s="1"/>
  <c r="G83"/>
  <c r="F83"/>
  <c r="G40"/>
  <c r="F40"/>
  <c r="F61"/>
  <c r="G61"/>
  <c r="C20" i="33" l="1"/>
  <c r="C59" i="34" l="1"/>
  <c r="C58" s="1"/>
  <c r="E58"/>
  <c r="D58"/>
  <c r="D12"/>
  <c r="D11" s="1"/>
  <c r="E12"/>
  <c r="E11" s="1"/>
  <c r="C14"/>
  <c r="C12" s="1"/>
  <c r="C11" s="1"/>
  <c r="D16"/>
  <c r="C16"/>
  <c r="E17"/>
  <c r="E16" s="1"/>
  <c r="E22"/>
  <c r="C27"/>
  <c r="C26" s="1"/>
  <c r="D27"/>
  <c r="D26" s="1"/>
  <c r="E27"/>
  <c r="E26" s="1"/>
  <c r="D30"/>
  <c r="E30"/>
  <c r="C31"/>
  <c r="C34"/>
  <c r="C33" s="1"/>
  <c r="D34"/>
  <c r="D33" s="1"/>
  <c r="E34"/>
  <c r="E33" s="1"/>
  <c r="C47"/>
  <c r="C46" s="1"/>
  <c r="D50"/>
  <c r="E50"/>
  <c r="C51"/>
  <c r="C50" s="1"/>
  <c r="C56"/>
  <c r="C53" s="1"/>
  <c r="D56"/>
  <c r="D53" s="1"/>
  <c r="D45" s="1"/>
  <c r="D44" s="1"/>
  <c r="E56"/>
  <c r="E53" s="1"/>
  <c r="E45" s="1"/>
  <c r="E44" s="1"/>
  <c r="C18" i="33"/>
  <c r="D25" i="34" l="1"/>
  <c r="D10" s="1"/>
  <c r="D61" s="1"/>
  <c r="E25"/>
  <c r="E10" s="1"/>
  <c r="E61" s="1"/>
  <c r="C45"/>
  <c r="C44" s="1"/>
  <c r="C30"/>
  <c r="C25" s="1"/>
  <c r="C10" s="1"/>
  <c r="E33" i="33"/>
  <c r="D33"/>
  <c r="C33"/>
  <c r="C35" s="1"/>
  <c r="E31"/>
  <c r="D31"/>
  <c r="E23"/>
  <c r="D23"/>
  <c r="E18"/>
  <c r="E11"/>
  <c r="D11"/>
  <c r="G170" i="32"/>
  <c r="F170"/>
  <c r="G167"/>
  <c r="F167"/>
  <c r="G144"/>
  <c r="G143" s="1"/>
  <c r="F144"/>
  <c r="G134"/>
  <c r="G133" s="1"/>
  <c r="F134"/>
  <c r="G130"/>
  <c r="G127" s="1"/>
  <c r="F130"/>
  <c r="F127" s="1"/>
  <c r="F124"/>
  <c r="G124"/>
  <c r="G120"/>
  <c r="G89" s="1"/>
  <c r="F120"/>
  <c r="F90" s="1"/>
  <c r="G81"/>
  <c r="G74"/>
  <c r="F74"/>
  <c r="G72"/>
  <c r="F72"/>
  <c r="F71" s="1"/>
  <c r="G67"/>
  <c r="F67"/>
  <c r="G38"/>
  <c r="F38"/>
  <c r="G36"/>
  <c r="G31" s="1"/>
  <c r="F36"/>
  <c r="F31" s="1"/>
  <c r="G32"/>
  <c r="F32"/>
  <c r="G28"/>
  <c r="F28"/>
  <c r="G26"/>
  <c r="F26"/>
  <c r="G19"/>
  <c r="F19"/>
  <c r="G15"/>
  <c r="F15"/>
  <c r="G13"/>
  <c r="F13"/>
  <c r="G71" l="1"/>
  <c r="F133"/>
  <c r="F100"/>
  <c r="F25"/>
  <c r="F143"/>
  <c r="F110"/>
  <c r="F12"/>
  <c r="G12"/>
  <c r="F89"/>
  <c r="G25"/>
  <c r="C61" i="34"/>
  <c r="E35" i="33"/>
  <c r="D35"/>
  <c r="G173" i="32" l="1"/>
  <c r="F173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G53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E65"/>
  <c r="E64" s="1"/>
  <c r="F62"/>
  <c r="E62"/>
  <c r="F59"/>
  <c r="E59"/>
  <c r="F56"/>
  <c r="E56"/>
  <c r="F53"/>
  <c r="E53"/>
  <c r="F51"/>
  <c r="E51"/>
  <c r="F48"/>
  <c r="E48"/>
  <c r="F46"/>
  <c r="E46"/>
  <c r="F42"/>
  <c r="E42"/>
  <c r="F39"/>
  <c r="E39"/>
  <c r="F36"/>
  <c r="E36"/>
  <c r="F33"/>
  <c r="E33"/>
  <c r="F31"/>
  <c r="E31"/>
  <c r="F29"/>
  <c r="E29"/>
  <c r="F26"/>
  <c r="E26"/>
  <c r="E25" s="1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F50" i="15" l="1"/>
  <c r="E50" s="1"/>
  <c r="F55"/>
  <c r="E55" s="1"/>
  <c r="F61"/>
  <c r="E61" s="1"/>
  <c r="F25"/>
  <c r="F41"/>
  <c r="F64"/>
  <c r="E4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D38" s="1"/>
  <c r="C39"/>
  <c r="D34"/>
  <c r="D31"/>
  <c r="D30" s="1"/>
  <c r="C31"/>
  <c r="C30" s="1"/>
  <c r="D27"/>
  <c r="D21"/>
  <c r="C21"/>
  <c r="D16"/>
  <c r="C16"/>
  <c r="C15" s="1"/>
  <c r="D13"/>
  <c r="C13"/>
  <c r="C38" l="1"/>
  <c r="D37" s="1"/>
  <c r="C37" s="1"/>
  <c r="D12"/>
  <c r="C12" s="1"/>
  <c r="D15"/>
  <c r="E31" i="24"/>
  <c r="D31"/>
  <c r="C31"/>
  <c r="D11" i="5" l="1"/>
  <c r="D49" s="1"/>
  <c r="C11"/>
  <c r="C49" s="1"/>
</calcChain>
</file>

<file path=xl/sharedStrings.xml><?xml version="1.0" encoding="utf-8"?>
<sst xmlns="http://schemas.openxmlformats.org/spreadsheetml/2006/main" count="2430" uniqueCount="662">
  <si>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</si>
  <si>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</si>
  <si>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</si>
  <si>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</si>
  <si>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</si>
  <si>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</si>
  <si>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</si>
  <si>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</si>
  <si>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</si>
  <si>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</si>
  <si>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</si>
  <si>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</si>
  <si>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</si>
  <si>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</si>
  <si>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</si>
  <si>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</si>
  <si>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</si>
  <si>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</si>
  <si>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</si>
  <si>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</si>
  <si>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</si>
  <si>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</si>
  <si>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</si>
  <si>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</si>
  <si>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</si>
  <si>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</si>
  <si>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</si>
  <si>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</si>
  <si>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</si>
  <si>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</si>
  <si>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</si>
  <si>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</si>
  <si>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</si>
  <si>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</si>
  <si>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</si>
  <si>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</si>
  <si>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</si>
  <si>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</si>
  <si>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</si>
  <si>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</si>
  <si>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</si>
  <si>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</si>
  <si>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</si>
  <si>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</si>
  <si>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</si>
  <si>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</si>
  <si>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</si>
  <si>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</si>
  <si>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</si>
  <si>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</si>
  <si>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</si>
  <si>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</si>
  <si>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</si>
  <si>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</si>
  <si>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</si>
  <si>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</si>
  <si>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</si>
  <si>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</si>
  <si>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</si>
  <si>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</si>
  <si>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</si>
  <si>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</si>
  <si>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</si>
  <si>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</si>
  <si>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</si>
  <si>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</si>
  <si>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</si>
  <si>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</si>
  <si>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</si>
  <si>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</si>
  <si>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</si>
  <si>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</si>
  <si>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</si>
  <si>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</si>
  <si>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</si>
  <si>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</si>
  <si>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</si>
  <si>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</si>
  <si>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</si>
  <si>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</si>
  <si>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</si>
  <si>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</si>
  <si>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</si>
  <si>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</si>
  <si>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</si>
  <si>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</si>
  <si>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</si>
  <si>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</si>
  <si>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</si>
  <si>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</si>
  <si>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</si>
  <si>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</si>
  <si>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</si>
  <si>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</si>
  <si>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</si>
  <si>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</si>
  <si>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</si>
  <si>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</si>
  <si>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</si>
  <si>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</si>
  <si>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</si>
  <si>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</si>
  <si>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</si>
  <si>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</si>
  <si>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</si>
  <si>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</si>
  <si>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</si>
  <si>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</si>
  <si>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</si>
  <si>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</si>
  <si>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</si>
  <si>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</si>
  <si>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</si>
  <si>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</si>
  <si>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</si>
  <si>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</si>
  <si>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</si>
  <si>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</si>
  <si>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</si>
  <si>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</si>
  <si>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</si>
  <si>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</si>
  <si>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</si>
  <si>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</si>
  <si>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</si>
  <si>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</si>
  <si>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</si>
  <si>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</si>
  <si>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</si>
  <si>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</si>
  <si>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</si>
  <si>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</si>
  <si>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</si>
  <si>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</si>
  <si>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</si>
  <si>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</si>
  <si>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</si>
  <si>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</si>
  <si>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</si>
  <si>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</si>
  <si>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</si>
  <si>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</si>
  <si>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</si>
  <si>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</si>
  <si>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</si>
  <si>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</si>
  <si>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</si>
  <si>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</si>
  <si>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</si>
  <si>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</si>
  <si>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</si>
  <si>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</si>
  <si>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</si>
  <si>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</si>
  <si>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</si>
  <si>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</si>
  <si>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</si>
  <si>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</si>
  <si>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</si>
  <si>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</si>
  <si>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</si>
  <si>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</si>
  <si>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</si>
  <si>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</si>
  <si>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</si>
  <si>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</si>
  <si>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</si>
  <si>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</si>
  <si>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</si>
  <si>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</si>
  <si>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</si>
  <si>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</si>
  <si>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</si>
  <si>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</si>
  <si>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</si>
  <si>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</si>
  <si>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</si>
  <si>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</si>
  <si>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</si>
  <si>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</si>
  <si>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</si>
  <si>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</si>
  <si>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</si>
  <si>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</si>
  <si>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</si>
  <si>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</si>
  <si>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</si>
  <si>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</si>
  <si>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</si>
  <si>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</si>
  <si>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</si>
  <si>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</si>
  <si>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</si>
  <si>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</si>
  <si>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</si>
  <si>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</si>
  <si>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</si>
  <si>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</si>
  <si>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</si>
  <si>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</si>
  <si>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</si>
  <si>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</si>
  <si>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</si>
  <si>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</si>
  <si>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</si>
  <si>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</si>
  <si>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</si>
  <si>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</si>
  <si>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</si>
  <si>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</si>
  <si>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</si>
  <si>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</si>
  <si>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</si>
  <si>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</si>
  <si>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</si>
  <si>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</si>
  <si>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</si>
  <si>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</si>
  <si>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</si>
  <si>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</si>
  <si>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</si>
  <si>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</si>
  <si>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</si>
  <si>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</si>
  <si>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</si>
  <si>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</si>
  <si>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</si>
  <si>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</si>
  <si>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</si>
  <si>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</si>
  <si>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</si>
  <si>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</si>
  <si>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</si>
  <si>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</si>
  <si>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</si>
  <si>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</si>
  <si>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</si>
  <si>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</si>
  <si>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</si>
  <si>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</si>
  <si>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</si>
  <si>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</si>
  <si>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</si>
  <si>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</si>
  <si>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</si>
  <si>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</si>
  <si>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</si>
  <si>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</si>
  <si>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</si>
  <si>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</si>
  <si>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</si>
  <si>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</si>
  <si>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</si>
  <si>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</si>
  <si>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</si>
  <si>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</si>
  <si>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</si>
  <si>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</si>
  <si>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</si>
  <si>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</si>
  <si>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</si>
  <si>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</si>
  <si>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</si>
  <si>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</si>
  <si>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</si>
  <si>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</si>
  <si>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</si>
  <si>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</si>
  <si>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</si>
  <si>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</si>
  <si>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</si>
  <si>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2021г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</si>
  <si>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</si>
  <si>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</si>
  <si>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</si>
  <si>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</si>
  <si>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</si>
  <si>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</si>
  <si>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</si>
  <si>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Сумма 2021 год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</si>
  <si>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</si>
  <si>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</si>
  <si>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</si>
  <si>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</si>
  <si>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Приложение 1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</si>
  <si>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</si>
  <si>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</si>
  <si>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</si>
  <si>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</si>
  <si>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</si>
  <si>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</si>
  <si>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</si>
  <si>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</si>
  <si>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</si>
  <si>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</si>
  <si>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</si>
  <si>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</si>
  <si>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</si>
  <si>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</si>
  <si>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</si>
  <si>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</si>
  <si>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</si>
  <si>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</si>
  <si>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</si>
  <si>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</si>
  <si>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</si>
  <si>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</si>
  <si>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</si>
  <si>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</si>
  <si>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</si>
  <si>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</si>
  <si>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</si>
  <si>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</si>
  <si>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</si>
  <si>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</si>
  <si>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</si>
  <si>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</si>
  <si>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</si>
  <si>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</si>
  <si>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</si>
  <si>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</si>
  <si>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</si>
  <si>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</si>
  <si>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</si>
  <si>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</si>
  <si>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</si>
  <si>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</si>
  <si>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</si>
  <si>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</si>
  <si>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</si>
  <si>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</si>
  <si>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</si>
  <si>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</si>
  <si>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</si>
  <si>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</si>
  <si>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</si>
  <si>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</si>
  <si>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</si>
  <si>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</si>
  <si>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</si>
  <si>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</si>
  <si>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</si>
  <si>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</si>
  <si>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</si>
  <si>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</si>
  <si>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</si>
  <si>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</si>
  <si>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</si>
  <si>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</si>
  <si>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</si>
  <si>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</si>
  <si>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</si>
  <si>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</si>
  <si>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</si>
  <si>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</si>
  <si>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</si>
  <si>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</si>
  <si>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</si>
  <si>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</si>
  <si>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</si>
  <si>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</si>
  <si>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</si>
  <si>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</si>
  <si>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</si>
  <si>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</si>
  <si>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</si>
  <si>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</si>
  <si>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</si>
  <si>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</si>
  <si>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</si>
  <si>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</si>
  <si>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</si>
  <si>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</si>
  <si>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</si>
  <si>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</si>
  <si>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</si>
  <si>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</si>
  <si>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</si>
  <si>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</si>
  <si>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</si>
  <si>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</si>
  <si>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</si>
  <si>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</si>
  <si>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</si>
  <si>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</si>
  <si>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</si>
  <si>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</si>
  <si>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</si>
  <si>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</si>
  <si>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</si>
  <si>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</si>
  <si>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</si>
  <si>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</si>
  <si>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</si>
  <si>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</si>
  <si>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</si>
  <si>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</si>
  <si>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</si>
  <si>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</si>
  <si>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</si>
  <si>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</si>
  <si>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</si>
  <si>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</si>
  <si>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</si>
  <si>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</si>
  <si>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</si>
  <si>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</si>
  <si>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</si>
  <si>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</si>
  <si>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</si>
  <si>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</si>
  <si>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</si>
  <si>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</si>
  <si>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</si>
  <si>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</si>
  <si>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</si>
  <si>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</si>
  <si>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</si>
  <si>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</si>
  <si>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</si>
  <si>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</si>
  <si>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</si>
  <si>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</si>
  <si>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</si>
  <si>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</si>
  <si>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</si>
  <si>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</si>
  <si>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</si>
  <si>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</si>
  <si>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</si>
  <si>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</si>
  <si>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</si>
  <si>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</si>
  <si>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</si>
  <si>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</si>
  <si>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</si>
  <si>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</si>
  <si>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</si>
  <si>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</si>
  <si>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</si>
  <si>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</si>
  <si>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</si>
  <si>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</si>
  <si>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</si>
  <si>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</si>
  <si>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</si>
  <si>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</si>
  <si>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</si>
  <si>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</si>
  <si>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</si>
  <si>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</si>
  <si>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</si>
  <si>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</si>
  <si>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</si>
  <si>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</si>
  <si>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</si>
  <si>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</si>
  <si>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</si>
  <si>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</si>
  <si>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</si>
  <si>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</si>
  <si>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</si>
  <si>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</si>
  <si>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</si>
  <si>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</si>
  <si>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</si>
  <si>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</si>
  <si>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</si>
  <si>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</si>
  <si>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</si>
  <si>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</si>
  <si>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</si>
  <si>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</si>
  <si>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</si>
  <si>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</si>
  <si>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</si>
  <si>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</si>
  <si>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</si>
  <si>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</si>
  <si>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</si>
  <si>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</si>
  <si>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</si>
  <si>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</si>
  <si>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</si>
  <si>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</si>
  <si>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</si>
  <si>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</si>
  <si>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</si>
  <si>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</si>
  <si>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</si>
  <si>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</si>
  <si>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</si>
  <si>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</si>
  <si>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</si>
  <si>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</si>
  <si>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</si>
  <si>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</si>
  <si>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</si>
  <si>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</si>
  <si>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</si>
  <si>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</si>
  <si>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</si>
  <si>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</si>
  <si>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</si>
  <si>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</si>
  <si>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</si>
  <si>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</si>
  <si>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</si>
  <si>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</si>
  <si>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</si>
  <si>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</si>
  <si>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</si>
  <si>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</si>
  <si>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</si>
  <si>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</si>
  <si>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</si>
  <si>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</si>
  <si>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</si>
  <si>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</si>
  <si>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</si>
  <si>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</si>
  <si>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</si>
  <si>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</si>
  <si>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</si>
  <si>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</si>
  <si>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</si>
  <si>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</si>
  <si>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</si>
  <si>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</si>
  <si>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</si>
  <si>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</si>
  <si>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</si>
  <si>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</si>
  <si>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</si>
  <si>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</si>
  <si>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</si>
  <si>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</si>
  <si>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</si>
  <si>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</si>
  <si>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</si>
  <si>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</si>
  <si>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</si>
  <si>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</si>
  <si>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</si>
  <si>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</si>
  <si>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</si>
  <si>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</si>
  <si>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</si>
  <si>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</si>
  <si>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</si>
  <si>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</si>
  <si>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</si>
  <si>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</si>
  <si>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Подпрограмма "Устройство контейнерных площадок и установка контейнеров. Обращение с ТКО  "</t>
  </si>
  <si>
    <t>4570200000</t>
  </si>
  <si>
    <t>Основное мероприятие Обустройство  контейнерных площадок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</si>
  <si>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</si>
  <si>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</si>
  <si>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</si>
  <si>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</si>
  <si>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</si>
  <si>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</si>
  <si>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</si>
  <si>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</si>
  <si>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</si>
  <si>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</si>
  <si>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</si>
  <si>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</si>
  <si>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</si>
  <si>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</si>
  <si>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</si>
  <si>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</si>
  <si>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</si>
  <si>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</si>
  <si>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</si>
  <si>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</si>
  <si>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</si>
  <si>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</si>
  <si>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</si>
  <si>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</si>
  <si>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</si>
  <si>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</si>
  <si>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</si>
  <si>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</si>
  <si>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 xml:space="preserve">Сумма, руб.             2021 год                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</si>
  <si>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</si>
  <si>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</si>
  <si>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</si>
  <si>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</si>
  <si>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</si>
  <si>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</si>
  <si>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ПРОГНОЗИРУЕМЫЕ ДОХОДЫ БЮДЖЕТА ЧЕРВЯНСКОГО МУНИЦИПАЛЬНОГО ОБРАЗОВАНИЯ НА 2021 ГОД ПО КЛАССИФИКАЦИИ ДОХОДОВ БЮДЖЕТОВ РФ </t>
  </si>
  <si>
    <t>Сумма на 2021 год</t>
  </si>
  <si>
    <t>И ПОДРАЗДЕЛАМ КЛАССИФИКАЦИИ РАСХОДОВ БЮДЖЕТОВ ЧЕРВЯНСКОГО МУНИЦИПАЛЬНОГО ОБРАЗОВАНИЯ НА 2021 ГОД.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</si>
  <si>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</si>
  <si>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</si>
  <si>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НА 2021 ГОД.</t>
  </si>
  <si>
    <t>Сумма  на 2021 год</t>
  </si>
  <si>
    <t>90А0151180</t>
  </si>
  <si>
    <t>90А0100000</t>
  </si>
  <si>
    <t>Проведения выборов главы Червянского муниципального образования</t>
  </si>
  <si>
    <t>Прочие расходы</t>
  </si>
  <si>
    <t xml:space="preserve">                на 2021 год и на плановый период 2022 и 2023 годов.</t>
  </si>
  <si>
    <t xml:space="preserve">           на 2021 год и на плановый период 2022 и 2023 годов.</t>
  </si>
  <si>
    <t xml:space="preserve">                                   на 2021 год и на плановый период 2022 и 2023 годов.</t>
  </si>
  <si>
    <t>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</si>
  <si>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</si>
  <si>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на 2021 год и на плановый период 2022 и 2023 годов.</t>
  </si>
  <si>
    <t xml:space="preserve"> " О местном бюджете  Червянского муниципального образования"</t>
  </si>
  <si>
    <t>2023г</t>
  </si>
  <si>
    <t xml:space="preserve">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</si>
  <si>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            на 2021 год и на плановый период 2022 и 2023 годов.</t>
  </si>
  <si>
    <r>
      <t xml:space="preserve">ВЕДОМСТВЕННАЯ СТРУКТУРА РАСХОДОВ БЮДЖЕТА ЧЕРВЯНСКОГО МУНИЦИПАЛЬНОГО ОБРАЗОВАНИЯ НА 2021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</si>
  <si>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Закупка энергетических ресурсов</t>
  </si>
  <si>
    <t>0101</t>
  </si>
  <si>
    <t>247</t>
  </si>
  <si>
    <t>880</t>
  </si>
  <si>
    <t>9020289999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</si>
  <si>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</si>
  <si>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</si>
  <si>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</si>
  <si>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</si>
  <si>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</si>
  <si>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Муниципальная  программа"Дороги местного значенияг" (дорожные фонды)</t>
  </si>
  <si>
    <t>Основное мероприятие Закупка контейнерных площадок</t>
  </si>
  <si>
    <t>9000000000</t>
  </si>
  <si>
    <t>9020200000</t>
  </si>
  <si>
    <t xml:space="preserve">                             Приложение 5  </t>
  </si>
  <si>
    <t xml:space="preserve">                                  Приложение 7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</si>
  <si>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</si>
  <si>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</si>
  <si>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ИСТОЧНИКИ ВНУТРЕННЕГО ФИНАНСИРОВАНИЯ ДЕФИЦИТА БЮДЖЕТА ЧЕРВЯНСКОГО МУНИЦИПАЛЬНОГО ОБРАЗОВАНИЯ  НА 2021 ГОД И НА ПЛАНОВЫЙ ПЕРИОД 2022 и 2023 ГОДОВ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</si>
  <si>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</si>
  <si>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</si>
  <si>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</si>
  <si>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</si>
  <si>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</si>
  <si>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</si>
  <si>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</si>
  <si>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</si>
  <si>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</si>
  <si>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</si>
  <si>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</si>
  <si>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</si>
  <si>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</si>
  <si>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</si>
  <si>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</si>
  <si>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Подпрограмма "Разработка документов территориального планирования и градостроительного зонирования на территории Червянского муниципального образования"</t>
  </si>
  <si>
    <t>4150000000</t>
  </si>
  <si>
    <t>Основное мероприятие Актуализация документов территориального планирования</t>
  </si>
  <si>
    <t>Основное мероприятие Актуализация документов градостроительного зонирования</t>
  </si>
  <si>
    <t>4150100000</t>
  </si>
  <si>
    <t>4150200000</t>
  </si>
  <si>
    <t xml:space="preserve">           " О  местном бюджете Червянского муниципального образования" </t>
  </si>
  <si>
    <t>к Решению Думы № 143 от 30.11.2021 года</t>
  </si>
  <si>
    <t xml:space="preserve">                                                                                                             к Решению Думы № 143 от 30.11.2021 года</t>
  </si>
  <si>
    <t xml:space="preserve">           к Решению Думы № 143 от 30.11.2021 года</t>
  </si>
  <si>
    <t xml:space="preserve">                         к Решению Думы № 143 от 30.11.2021 года           </t>
  </si>
  <si>
    <t>Средства областного и местного бюджетов в целях софинансирования расходных обязательств на актуализацию документов территориального планирования</t>
  </si>
  <si>
    <t>41501S2970</t>
  </si>
  <si>
    <t>Средства областного и местного бюджетов в целях софинансирования расходных обязательств на актуализацию документов градостроительного зонирования</t>
  </si>
  <si>
    <t>41502S2984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</si>
</sst>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37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0" fontId="38" fillId="0" borderId="2" xfId="0" applyFont="1" applyBorder="1" applyAlignment="1">
      <alignment vertical="top" wrapText="1"/>
    </xf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5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46" fillId="0" borderId="0" xfId="0" applyFont="1"/>
    <xf numFmtId="0" fontId="47" fillId="0" borderId="0" xfId="0" applyFont="1"/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38" fillId="0" borderId="2" xfId="0" applyFont="1" applyBorder="1" applyAlignment="1">
      <alignment vertical="top" wrapText="1"/>
    </xf>
    <xf numFmtId="167" fontId="36" fillId="0" borderId="0" xfId="2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Normal="100" workbookViewId="0">
      <selection activeCell="B70" sqref="B70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18" style="70" customWidth="1"/>
    <col min="4" max="4" width="0.140625" style="70" customWidth="1"/>
    <col min="5" max="5" width="13.42578125" style="70" hidden="1" customWidth="1"/>
    <col min="6" max="16384" width="9.140625" style="72"/>
  </cols>
  <sheetData>
    <row r="1" spans="1:6">
      <c r="B1" s="71" t="s">
        <v>284</v>
      </c>
      <c r="C1" s="71"/>
      <c r="D1" s="71"/>
    </row>
    <row r="2" spans="1:6">
      <c r="B2" s="344" t="s">
        <v>654</v>
      </c>
      <c r="C2" s="344"/>
      <c r="D2" s="71"/>
    </row>
    <row r="3" spans="1:6">
      <c r="A3" s="344" t="s">
        <v>653</v>
      </c>
      <c r="B3" s="344"/>
      <c r="C3" s="344"/>
      <c r="D3" s="71"/>
    </row>
    <row r="4" spans="1:6">
      <c r="B4" s="202" t="s">
        <v>602</v>
      </c>
      <c r="C4" s="71"/>
      <c r="D4" s="71"/>
    </row>
    <row r="5" spans="1:6" ht="5.25" customHeight="1"/>
    <row r="6" spans="1:6" ht="24.75" customHeight="1">
      <c r="A6" s="342" t="s">
        <v>591</v>
      </c>
      <c r="B6" s="342"/>
      <c r="C6" s="342"/>
      <c r="D6" s="342"/>
      <c r="E6" s="342"/>
    </row>
    <row r="7" spans="1:6" ht="15.75" customHeight="1">
      <c r="A7" s="342"/>
      <c r="B7" s="342"/>
      <c r="C7" s="342"/>
      <c r="D7" s="342"/>
      <c r="E7" s="342"/>
    </row>
    <row r="8" spans="1:6">
      <c r="C8" s="73" t="s">
        <v>135</v>
      </c>
      <c r="E8" s="73" t="s">
        <v>135</v>
      </c>
    </row>
    <row r="9" spans="1:6" ht="75" customHeight="1">
      <c r="A9" s="74" t="s">
        <v>2</v>
      </c>
      <c r="B9" s="74" t="s">
        <v>0</v>
      </c>
      <c r="C9" s="206" t="s">
        <v>592</v>
      </c>
      <c r="D9" s="167" t="s">
        <v>255</v>
      </c>
      <c r="E9" s="168" t="s">
        <v>261</v>
      </c>
    </row>
    <row r="10" spans="1:6">
      <c r="A10" s="75" t="s">
        <v>4</v>
      </c>
      <c r="B10" s="76" t="s">
        <v>26</v>
      </c>
      <c r="C10" s="219">
        <f>C11+C16+C22+C25+C41</f>
        <v>752600</v>
      </c>
      <c r="D10" s="169" t="e">
        <f>D11+D16+D22+D25</f>
        <v>#REF!</v>
      </c>
      <c r="E10" s="169" t="e">
        <f>E11+E16+E22+E25</f>
        <v>#REF!</v>
      </c>
    </row>
    <row r="11" spans="1:6" s="101" customFormat="1">
      <c r="A11" s="75" t="s">
        <v>5</v>
      </c>
      <c r="B11" s="76" t="s">
        <v>27</v>
      </c>
      <c r="C11" s="219">
        <f t="shared" ref="C11:E12" si="0">C12</f>
        <v>340000</v>
      </c>
      <c r="D11" s="169">
        <f t="shared" si="0"/>
        <v>225000</v>
      </c>
      <c r="E11" s="170">
        <f t="shared" si="0"/>
        <v>230000</v>
      </c>
    </row>
    <row r="12" spans="1:6">
      <c r="A12" s="79" t="s">
        <v>6</v>
      </c>
      <c r="B12" s="78" t="s">
        <v>28</v>
      </c>
      <c r="C12" s="218">
        <f>C13+C14</f>
        <v>340000</v>
      </c>
      <c r="D12" s="171">
        <f t="shared" si="0"/>
        <v>225000</v>
      </c>
      <c r="E12" s="172">
        <f t="shared" si="0"/>
        <v>230000</v>
      </c>
    </row>
    <row r="13" spans="1:6" ht="97.5">
      <c r="A13" s="80" t="s">
        <v>201</v>
      </c>
      <c r="B13" s="78" t="s">
        <v>29</v>
      </c>
      <c r="C13" s="218">
        <v>340000</v>
      </c>
      <c r="D13" s="171">
        <v>225000</v>
      </c>
      <c r="E13" s="172">
        <v>230000</v>
      </c>
      <c r="F13" s="340">
        <v>20000</v>
      </c>
    </row>
    <row r="14" spans="1:6" ht="51.75" hidden="1" customHeight="1">
      <c r="A14" s="80" t="s">
        <v>277</v>
      </c>
      <c r="B14" s="78">
        <v>1.01020300100001E+16</v>
      </c>
      <c r="C14" s="218">
        <f>C15</f>
        <v>0</v>
      </c>
      <c r="D14" s="171"/>
      <c r="E14" s="172"/>
    </row>
    <row r="15" spans="1:6" ht="85.5" hidden="1" customHeight="1">
      <c r="A15" s="80" t="s">
        <v>278</v>
      </c>
      <c r="B15" s="78">
        <v>1.01020300130001E+16</v>
      </c>
      <c r="C15" s="218">
        <v>0</v>
      </c>
      <c r="D15" s="171"/>
      <c r="E15" s="172"/>
    </row>
    <row r="16" spans="1:6" ht="47.25">
      <c r="A16" s="77" t="s">
        <v>7</v>
      </c>
      <c r="B16" s="76" t="s">
        <v>75</v>
      </c>
      <c r="C16" s="219">
        <f>C17</f>
        <v>296600</v>
      </c>
      <c r="D16" s="169">
        <f>D17</f>
        <v>240100</v>
      </c>
      <c r="E16" s="170">
        <f>E17</f>
        <v>240099.99999999997</v>
      </c>
    </row>
    <row r="17" spans="1:6" s="101" customFormat="1" ht="36" customHeight="1">
      <c r="A17" s="164" t="s">
        <v>8</v>
      </c>
      <c r="B17" s="76" t="s">
        <v>76</v>
      </c>
      <c r="C17" s="219">
        <f>C18+C19+C20+C21</f>
        <v>296600</v>
      </c>
      <c r="D17" s="169">
        <v>240100</v>
      </c>
      <c r="E17" s="170">
        <f>E18+E19+E20+E21</f>
        <v>240099.99999999997</v>
      </c>
    </row>
    <row r="18" spans="1:6" ht="47.25">
      <c r="A18" s="80" t="s">
        <v>9</v>
      </c>
      <c r="B18" s="78" t="s">
        <v>266</v>
      </c>
      <c r="C18" s="218">
        <v>136190</v>
      </c>
      <c r="D18" s="171">
        <v>90137</v>
      </c>
      <c r="E18" s="172">
        <v>90137</v>
      </c>
    </row>
    <row r="19" spans="1:6" ht="78.75">
      <c r="A19" s="80" t="s">
        <v>10</v>
      </c>
      <c r="B19" s="78" t="s">
        <v>267</v>
      </c>
      <c r="C19" s="218">
        <v>780</v>
      </c>
      <c r="D19" s="171">
        <v>1898.4</v>
      </c>
      <c r="E19" s="172">
        <v>1898.4</v>
      </c>
    </row>
    <row r="20" spans="1:6" ht="68.25" customHeight="1">
      <c r="A20" s="80" t="s">
        <v>11</v>
      </c>
      <c r="B20" s="78" t="s">
        <v>268</v>
      </c>
      <c r="C20" s="218">
        <v>179140</v>
      </c>
      <c r="D20" s="171">
        <v>172508.2</v>
      </c>
      <c r="E20" s="172">
        <v>172508.2</v>
      </c>
    </row>
    <row r="21" spans="1:6" ht="69.75" customHeight="1">
      <c r="A21" s="80" t="s">
        <v>12</v>
      </c>
      <c r="B21" s="78" t="s">
        <v>269</v>
      </c>
      <c r="C21" s="218">
        <v>-19510</v>
      </c>
      <c r="D21" s="171">
        <v>-22443.599999999999</v>
      </c>
      <c r="E21" s="172">
        <v>-24443.599999999999</v>
      </c>
    </row>
    <row r="22" spans="1:6" s="101" customFormat="1" hidden="1">
      <c r="A22" s="75" t="s">
        <v>13</v>
      </c>
      <c r="B22" s="76" t="s">
        <v>34</v>
      </c>
      <c r="C22" s="219">
        <v>0</v>
      </c>
      <c r="D22" s="169">
        <v>0</v>
      </c>
      <c r="E22" s="170">
        <f>E23</f>
        <v>0</v>
      </c>
    </row>
    <row r="23" spans="1:6" hidden="1">
      <c r="A23" s="79" t="s">
        <v>36</v>
      </c>
      <c r="B23" s="78" t="s">
        <v>35</v>
      </c>
      <c r="C23" s="218">
        <v>0</v>
      </c>
      <c r="D23" s="171">
        <v>0</v>
      </c>
      <c r="E23" s="172">
        <v>0</v>
      </c>
    </row>
    <row r="24" spans="1:6" ht="18" hidden="1" customHeight="1">
      <c r="A24" s="80" t="s">
        <v>36</v>
      </c>
      <c r="B24" s="78" t="s">
        <v>37</v>
      </c>
      <c r="C24" s="218">
        <v>0</v>
      </c>
      <c r="D24" s="171">
        <v>0</v>
      </c>
      <c r="E24" s="172">
        <v>0</v>
      </c>
    </row>
    <row r="25" spans="1:6" s="101" customFormat="1">
      <c r="A25" s="75" t="s">
        <v>14</v>
      </c>
      <c r="B25" s="76" t="s">
        <v>39</v>
      </c>
      <c r="C25" s="219">
        <f>C26+C30</f>
        <v>116000</v>
      </c>
      <c r="D25" s="169" t="e">
        <f>D26+D30</f>
        <v>#REF!</v>
      </c>
      <c r="E25" s="169" t="e">
        <f>E26+E30</f>
        <v>#REF!</v>
      </c>
    </row>
    <row r="26" spans="1:6" s="101" customFormat="1">
      <c r="A26" s="164" t="s">
        <v>38</v>
      </c>
      <c r="B26" s="76" t="s">
        <v>40</v>
      </c>
      <c r="C26" s="219">
        <f>C27</f>
        <v>58000</v>
      </c>
      <c r="D26" s="169">
        <f>D27</f>
        <v>22000</v>
      </c>
      <c r="E26" s="170">
        <f>E27</f>
        <v>22000</v>
      </c>
    </row>
    <row r="27" spans="1:6" s="165" customFormat="1" ht="50.25" customHeight="1">
      <c r="A27" s="79" t="s">
        <v>244</v>
      </c>
      <c r="B27" s="78" t="s">
        <v>245</v>
      </c>
      <c r="C27" s="218">
        <f>C28+C29</f>
        <v>58000</v>
      </c>
      <c r="D27" s="171">
        <f>D29+D28</f>
        <v>22000</v>
      </c>
      <c r="E27" s="172">
        <f>E29+E28</f>
        <v>22000</v>
      </c>
    </row>
    <row r="28" spans="1:6" ht="78.75" customHeight="1">
      <c r="A28" s="79" t="s">
        <v>243</v>
      </c>
      <c r="B28" s="78" t="s">
        <v>241</v>
      </c>
      <c r="C28" s="218">
        <f>24000+33000</f>
        <v>57000</v>
      </c>
      <c r="D28" s="171">
        <v>21000</v>
      </c>
      <c r="E28" s="172">
        <v>21000</v>
      </c>
      <c r="F28" s="340">
        <v>33000</v>
      </c>
    </row>
    <row r="29" spans="1:6" ht="64.5" customHeight="1">
      <c r="A29" s="79" t="s">
        <v>242</v>
      </c>
      <c r="B29" s="78" t="s">
        <v>240</v>
      </c>
      <c r="C29" s="218">
        <v>1000</v>
      </c>
      <c r="D29" s="171">
        <v>1000</v>
      </c>
      <c r="E29" s="172">
        <v>1000</v>
      </c>
      <c r="F29" s="340"/>
    </row>
    <row r="30" spans="1:6" s="101" customFormat="1" ht="22.5" customHeight="1">
      <c r="A30" s="164" t="s">
        <v>43</v>
      </c>
      <c r="B30" s="76" t="s">
        <v>239</v>
      </c>
      <c r="C30" s="219">
        <f>C31+C33</f>
        <v>58000</v>
      </c>
      <c r="D30" s="169" t="e">
        <f>D31+#REF!</f>
        <v>#REF!</v>
      </c>
      <c r="E30" s="170" t="e">
        <f>E31+#REF!</f>
        <v>#REF!</v>
      </c>
      <c r="F30" s="341"/>
    </row>
    <row r="31" spans="1:6" ht="21.75" customHeight="1">
      <c r="A31" s="79" t="s">
        <v>238</v>
      </c>
      <c r="B31" s="78" t="s">
        <v>270</v>
      </c>
      <c r="C31" s="218">
        <f>C32</f>
        <v>50000</v>
      </c>
      <c r="D31" s="171">
        <v>2000</v>
      </c>
      <c r="E31" s="172">
        <v>2000</v>
      </c>
      <c r="F31" s="340"/>
    </row>
    <row r="32" spans="1:6" ht="47.25">
      <c r="A32" s="79" t="s">
        <v>236</v>
      </c>
      <c r="B32" s="78" t="s">
        <v>237</v>
      </c>
      <c r="C32" s="218">
        <f>25000+25000</f>
        <v>50000</v>
      </c>
      <c r="D32" s="171">
        <v>2000</v>
      </c>
      <c r="E32" s="172">
        <v>2000</v>
      </c>
      <c r="F32" s="340">
        <v>25000</v>
      </c>
    </row>
    <row r="33" spans="1:5" ht="15" customHeight="1">
      <c r="A33" s="81" t="s">
        <v>234</v>
      </c>
      <c r="B33" s="78" t="s">
        <v>235</v>
      </c>
      <c r="C33" s="218">
        <f t="shared" ref="C33:E33" si="1">C34</f>
        <v>8000</v>
      </c>
      <c r="D33" s="171">
        <f t="shared" si="1"/>
        <v>51000</v>
      </c>
      <c r="E33" s="173">
        <f t="shared" si="1"/>
        <v>52000</v>
      </c>
    </row>
    <row r="34" spans="1:5" ht="46.5" customHeight="1">
      <c r="A34" s="81" t="s">
        <v>232</v>
      </c>
      <c r="B34" s="78" t="s">
        <v>233</v>
      </c>
      <c r="C34" s="218">
        <f>C36+C35</f>
        <v>8000</v>
      </c>
      <c r="D34" s="171">
        <f>D36+D35</f>
        <v>51000</v>
      </c>
      <c r="E34" s="173">
        <f>E36+E35</f>
        <v>52000</v>
      </c>
    </row>
    <row r="35" spans="1:5" ht="63">
      <c r="A35" s="82" t="s">
        <v>231</v>
      </c>
      <c r="B35" s="78" t="s">
        <v>276</v>
      </c>
      <c r="C35" s="218">
        <v>1000</v>
      </c>
      <c r="D35" s="171">
        <v>1000</v>
      </c>
      <c r="E35" s="173">
        <v>1000</v>
      </c>
    </row>
    <row r="36" spans="1:5" ht="63.75" customHeight="1">
      <c r="A36" s="82" t="s">
        <v>230</v>
      </c>
      <c r="B36" s="78" t="s">
        <v>229</v>
      </c>
      <c r="C36" s="218">
        <v>7000</v>
      </c>
      <c r="D36" s="171">
        <v>50000</v>
      </c>
      <c r="E36" s="173">
        <v>51000</v>
      </c>
    </row>
    <row r="37" spans="1:5" ht="31.5" hidden="1">
      <c r="A37" s="83" t="s">
        <v>225</v>
      </c>
      <c r="B37" s="87" t="s">
        <v>226</v>
      </c>
      <c r="C37" s="220"/>
      <c r="D37" s="174"/>
      <c r="E37" s="175"/>
    </row>
    <row r="38" spans="1:5" ht="63" hidden="1">
      <c r="A38" s="81" t="s">
        <v>227</v>
      </c>
      <c r="B38" s="84" t="s">
        <v>228</v>
      </c>
      <c r="C38" s="228"/>
      <c r="D38" s="176"/>
      <c r="E38" s="173"/>
    </row>
    <row r="39" spans="1:5" ht="78.75" hidden="1">
      <c r="A39" s="81" t="s">
        <v>66</v>
      </c>
      <c r="B39" s="84" t="s">
        <v>65</v>
      </c>
      <c r="C39" s="228"/>
      <c r="D39" s="176"/>
      <c r="E39" s="173">
        <v>0</v>
      </c>
    </row>
    <row r="40" spans="1:5" ht="32.25" hidden="1" customHeight="1">
      <c r="A40" s="82" t="s">
        <v>57</v>
      </c>
      <c r="B40" s="84" t="s">
        <v>58</v>
      </c>
      <c r="C40" s="228"/>
      <c r="D40" s="176"/>
      <c r="E40" s="173">
        <v>0</v>
      </c>
    </row>
    <row r="41" spans="1:5" ht="111.75" customHeight="1">
      <c r="A41" s="324" t="s">
        <v>60</v>
      </c>
      <c r="B41" s="87" t="s">
        <v>59</v>
      </c>
      <c r="C41" s="220">
        <f>C42</f>
        <v>0</v>
      </c>
      <c r="D41" s="176"/>
      <c r="E41" s="173">
        <v>0</v>
      </c>
    </row>
    <row r="42" spans="1:5" ht="99" customHeight="1">
      <c r="A42" s="85" t="s">
        <v>63</v>
      </c>
      <c r="B42" s="84" t="s">
        <v>61</v>
      </c>
      <c r="C42" s="228">
        <f>C43</f>
        <v>0</v>
      </c>
      <c r="D42" s="176"/>
      <c r="E42" s="173">
        <v>0</v>
      </c>
    </row>
    <row r="43" spans="1:5" ht="94.5" customHeight="1">
      <c r="A43" s="85" t="s">
        <v>64</v>
      </c>
      <c r="B43" s="84" t="s">
        <v>62</v>
      </c>
      <c r="C43" s="228"/>
      <c r="D43" s="176"/>
      <c r="E43" s="173">
        <v>0</v>
      </c>
    </row>
    <row r="44" spans="1:5">
      <c r="A44" s="86" t="s">
        <v>17</v>
      </c>
      <c r="B44" s="87" t="s">
        <v>68</v>
      </c>
      <c r="C44" s="220">
        <f>C45</f>
        <v>6372500</v>
      </c>
      <c r="D44" s="174" t="e">
        <f>D45</f>
        <v>#REF!</v>
      </c>
      <c r="E44" s="175" t="e">
        <f>E45</f>
        <v>#REF!</v>
      </c>
    </row>
    <row r="45" spans="1:5" ht="47.25">
      <c r="A45" s="83" t="s">
        <v>18</v>
      </c>
      <c r="B45" s="84" t="s">
        <v>69</v>
      </c>
      <c r="C45" s="228">
        <f>C58+C53+C46+C50</f>
        <v>6372500</v>
      </c>
      <c r="D45" s="176" t="e">
        <f>#REF!+D50+D53</f>
        <v>#REF!</v>
      </c>
      <c r="E45" s="173" t="e">
        <f>#REF!+E50+E53</f>
        <v>#REF!</v>
      </c>
    </row>
    <row r="46" spans="1:5" ht="15.75" customHeight="1">
      <c r="A46" s="96" t="s">
        <v>274</v>
      </c>
      <c r="B46" s="87" t="s">
        <v>583</v>
      </c>
      <c r="C46" s="220">
        <f>C47</f>
        <v>4858500</v>
      </c>
      <c r="D46" s="176"/>
      <c r="E46" s="173"/>
    </row>
    <row r="47" spans="1:5" ht="15.75" customHeight="1">
      <c r="A47" s="96" t="s">
        <v>20</v>
      </c>
      <c r="B47" s="87" t="s">
        <v>583</v>
      </c>
      <c r="C47" s="228">
        <f>C48+C49</f>
        <v>4858500</v>
      </c>
      <c r="D47" s="176"/>
      <c r="E47" s="173"/>
    </row>
    <row r="48" spans="1:5" ht="31.5">
      <c r="A48" s="89" t="s">
        <v>67</v>
      </c>
      <c r="B48" s="84" t="s">
        <v>574</v>
      </c>
      <c r="C48" s="228">
        <v>0</v>
      </c>
      <c r="D48" s="176">
        <v>0</v>
      </c>
      <c r="E48" s="173">
        <v>0</v>
      </c>
    </row>
    <row r="49" spans="1:6" ht="38.25" customHeight="1">
      <c r="A49" s="90" t="s">
        <v>254</v>
      </c>
      <c r="B49" s="84" t="s">
        <v>574</v>
      </c>
      <c r="C49" s="228">
        <f>4718300+140200</f>
        <v>4858500</v>
      </c>
      <c r="D49" s="176">
        <v>1421400</v>
      </c>
      <c r="E49" s="173">
        <v>1381300</v>
      </c>
      <c r="F49" s="340">
        <v>140200</v>
      </c>
    </row>
    <row r="50" spans="1:6" s="101" customFormat="1" ht="36" customHeight="1">
      <c r="A50" s="162" t="s">
        <v>280</v>
      </c>
      <c r="B50" s="163">
        <v>2.02200000000001E+16</v>
      </c>
      <c r="C50" s="220">
        <f>C51</f>
        <v>1376000</v>
      </c>
      <c r="D50" s="174">
        <f>D51</f>
        <v>509900</v>
      </c>
      <c r="E50" s="175">
        <f>E51</f>
        <v>548900</v>
      </c>
    </row>
    <row r="51" spans="1:6" ht="26.25" customHeight="1">
      <c r="A51" s="88" t="s">
        <v>140</v>
      </c>
      <c r="B51" s="92">
        <v>2.02299990000001E+16</v>
      </c>
      <c r="C51" s="228">
        <f>C52</f>
        <v>1376000</v>
      </c>
      <c r="D51" s="176">
        <v>509900</v>
      </c>
      <c r="E51" s="173">
        <v>548900</v>
      </c>
    </row>
    <row r="52" spans="1:6" ht="30.75" customHeight="1">
      <c r="A52" s="88" t="s">
        <v>281</v>
      </c>
      <c r="B52" s="92">
        <v>2.02299991000001E+16</v>
      </c>
      <c r="C52" s="228">
        <v>1376000</v>
      </c>
      <c r="D52" s="176">
        <v>509900</v>
      </c>
      <c r="E52" s="173">
        <v>548900</v>
      </c>
    </row>
    <row r="53" spans="1:6" s="101" customFormat="1" ht="31.5">
      <c r="A53" s="162" t="s">
        <v>275</v>
      </c>
      <c r="B53" s="87" t="s">
        <v>575</v>
      </c>
      <c r="C53" s="220">
        <f>C56+C54</f>
        <v>138000</v>
      </c>
      <c r="D53" s="174" t="e">
        <f>D56+#REF!</f>
        <v>#REF!</v>
      </c>
      <c r="E53" s="175" t="e">
        <f>E56+#REF!</f>
        <v>#REF!</v>
      </c>
    </row>
    <row r="54" spans="1:6" ht="47.25">
      <c r="A54" s="95" t="s">
        <v>192</v>
      </c>
      <c r="B54" s="92" t="s">
        <v>578</v>
      </c>
      <c r="C54" s="228">
        <f>C55</f>
        <v>700</v>
      </c>
      <c r="D54" s="176">
        <v>600</v>
      </c>
      <c r="E54" s="173">
        <v>600</v>
      </c>
    </row>
    <row r="55" spans="1:6" ht="47.25">
      <c r="A55" s="95" t="s">
        <v>194</v>
      </c>
      <c r="B55" s="92" t="s">
        <v>579</v>
      </c>
      <c r="C55" s="228">
        <v>700</v>
      </c>
      <c r="D55" s="176">
        <v>600</v>
      </c>
      <c r="E55" s="173">
        <v>600</v>
      </c>
    </row>
    <row r="56" spans="1:6" ht="47.25">
      <c r="A56" s="94" t="s">
        <v>139</v>
      </c>
      <c r="B56" s="92" t="s">
        <v>576</v>
      </c>
      <c r="C56" s="228">
        <f>C57</f>
        <v>137300</v>
      </c>
      <c r="D56" s="176">
        <f>D57</f>
        <v>35100</v>
      </c>
      <c r="E56" s="173">
        <f>E57</f>
        <v>35100</v>
      </c>
    </row>
    <row r="57" spans="1:6" ht="47.25">
      <c r="A57" s="93" t="s">
        <v>142</v>
      </c>
      <c r="B57" s="92" t="s">
        <v>577</v>
      </c>
      <c r="C57" s="228">
        <v>137300</v>
      </c>
      <c r="D57" s="176">
        <v>35100</v>
      </c>
      <c r="E57" s="173">
        <v>35100</v>
      </c>
    </row>
    <row r="58" spans="1:6" s="101" customFormat="1">
      <c r="A58" s="162" t="s">
        <v>23</v>
      </c>
      <c r="B58" s="163" t="s">
        <v>580</v>
      </c>
      <c r="C58" s="220">
        <f>C59</f>
        <v>0</v>
      </c>
      <c r="D58" s="174">
        <f>D59</f>
        <v>509900</v>
      </c>
      <c r="E58" s="175">
        <f>E59</f>
        <v>548900</v>
      </c>
    </row>
    <row r="59" spans="1:6" ht="31.5">
      <c r="A59" s="88" t="s">
        <v>272</v>
      </c>
      <c r="B59" s="92" t="s">
        <v>581</v>
      </c>
      <c r="C59" s="228">
        <f>C60</f>
        <v>0</v>
      </c>
      <c r="D59" s="176">
        <v>509900</v>
      </c>
      <c r="E59" s="173">
        <v>548900</v>
      </c>
    </row>
    <row r="60" spans="1:6" ht="31.5">
      <c r="A60" s="88" t="s">
        <v>273</v>
      </c>
      <c r="B60" s="92" t="s">
        <v>582</v>
      </c>
      <c r="C60" s="228">
        <v>0</v>
      </c>
      <c r="D60" s="176">
        <v>509900</v>
      </c>
      <c r="E60" s="173">
        <v>548900</v>
      </c>
    </row>
    <row r="61" spans="1:6">
      <c r="A61" s="96" t="s">
        <v>24</v>
      </c>
      <c r="B61" s="87"/>
      <c r="C61" s="220">
        <f>C10+C44</f>
        <v>7125100</v>
      </c>
      <c r="D61" s="174" t="e">
        <f>D10+D44</f>
        <v>#REF!</v>
      </c>
      <c r="E61" s="174" t="e">
        <f>E10+E44</f>
        <v>#REF!</v>
      </c>
    </row>
    <row r="64" spans="1:6">
      <c r="E64" s="97"/>
    </row>
    <row r="65" spans="1:7" ht="37.5">
      <c r="A65" s="98" t="s">
        <v>198</v>
      </c>
      <c r="B65" s="343" t="s">
        <v>199</v>
      </c>
      <c r="C65" s="343"/>
      <c r="D65" s="343"/>
      <c r="E65" s="343"/>
      <c r="G65" s="196"/>
    </row>
  </sheetData>
  <mergeCells count="4">
    <mergeCell ref="A6:E7"/>
    <mergeCell ref="B65:E65"/>
    <mergeCell ref="B2:C2"/>
    <mergeCell ref="A3:C3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3" bestFit="1" customWidth="1"/>
    <col min="2" max="2" width="9.140625" style="63"/>
    <col min="3" max="5" width="12.28515625" style="63" bestFit="1" customWidth="1"/>
    <col min="6" max="16384" width="9.140625" style="63"/>
  </cols>
  <sheetData>
    <row r="2" spans="1:8">
      <c r="A2" s="63" t="s">
        <v>188</v>
      </c>
    </row>
    <row r="3" spans="1:8">
      <c r="A3" s="65"/>
      <c r="B3" s="65"/>
      <c r="C3" s="65" t="s">
        <v>186</v>
      </c>
      <c r="D3" s="65">
        <v>2015</v>
      </c>
      <c r="E3" s="65">
        <v>2016</v>
      </c>
      <c r="F3" s="65"/>
      <c r="G3" s="65"/>
      <c r="H3" s="65"/>
    </row>
    <row r="4" spans="1:8" s="64" customFormat="1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>
      <c r="A5" s="65"/>
      <c r="B5" s="65"/>
      <c r="C5" s="65"/>
      <c r="D5" s="65"/>
      <c r="E5" s="65"/>
      <c r="F5" s="65"/>
      <c r="G5" s="65"/>
      <c r="H5" s="65"/>
    </row>
    <row r="6" spans="1:8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>
      <c r="A10" s="65"/>
      <c r="B10" s="65"/>
      <c r="C10" s="65"/>
      <c r="D10" s="65"/>
      <c r="E10" s="65"/>
      <c r="F10" s="65"/>
      <c r="G10" s="65"/>
      <c r="H10" s="65"/>
    </row>
    <row r="11" spans="1:8" s="64" customFormat="1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>
      <c r="A12" s="65"/>
      <c r="B12" s="65"/>
      <c r="C12" s="65"/>
      <c r="D12" s="65"/>
      <c r="E12" s="65"/>
      <c r="F12" s="65"/>
      <c r="G12" s="65"/>
      <c r="H12" s="65"/>
    </row>
    <row r="13" spans="1:8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>
      <c r="A16" s="65"/>
      <c r="B16" s="65"/>
      <c r="C16" s="65"/>
      <c r="D16" s="65"/>
      <c r="E16" s="65"/>
      <c r="F16" s="65"/>
      <c r="G16" s="65"/>
      <c r="H16" s="65"/>
    </row>
    <row r="17" spans="1:8" s="64" customFormat="1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 s="64" customFormat="1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>
      <c r="A20" s="65"/>
      <c r="B20" s="65"/>
      <c r="C20" s="65"/>
      <c r="D20" s="65"/>
      <c r="E20" s="65"/>
      <c r="F20" s="65"/>
      <c r="G20" s="65"/>
      <c r="H20" s="65"/>
    </row>
    <row r="21" spans="1:8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 s="64" customFormat="1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 s="64" customFormat="1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>
      <c r="A27" s="65"/>
      <c r="B27" s="65"/>
      <c r="C27" s="65"/>
      <c r="D27" s="65"/>
      <c r="E27" s="65"/>
      <c r="F27" s="65"/>
      <c r="G27" s="65"/>
      <c r="H27" s="65"/>
    </row>
    <row r="28" spans="1:8">
      <c r="A28" s="65"/>
      <c r="B28" s="65"/>
      <c r="C28" s="65"/>
      <c r="D28" s="65"/>
      <c r="E28" s="65"/>
      <c r="F28" s="65"/>
      <c r="G28" s="65"/>
      <c r="H28" s="65"/>
    </row>
    <row r="29" spans="1:8" s="64" customFormat="1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>
      <c r="A30" s="65"/>
      <c r="B30" s="65"/>
      <c r="C30" s="65"/>
      <c r="D30" s="65"/>
      <c r="E30" s="65"/>
      <c r="F30" s="65"/>
      <c r="G30" s="65"/>
      <c r="H30" s="65"/>
    </row>
    <row r="31" spans="1:8" s="64" customFormat="1">
      <c r="A31" s="66" t="s">
        <v>187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>
      <c r="A32" s="65"/>
      <c r="B32" s="65"/>
      <c r="C32" s="65"/>
      <c r="D32" s="65"/>
      <c r="E32" s="65"/>
      <c r="F32" s="65"/>
      <c r="G32" s="65"/>
      <c r="H32" s="65"/>
    </row>
    <row r="33" spans="1:8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0" customWidth="1"/>
    <col min="2" max="2" width="28.42578125" style="70" customWidth="1"/>
    <col min="3" max="4" width="16" style="70" customWidth="1"/>
    <col min="5" max="16384" width="9.140625" style="72"/>
  </cols>
  <sheetData>
    <row r="1" spans="1:4">
      <c r="C1" s="71" t="s">
        <v>1</v>
      </c>
    </row>
    <row r="2" spans="1:4">
      <c r="C2" s="71" t="s">
        <v>25</v>
      </c>
    </row>
    <row r="3" spans="1:4">
      <c r="C3" s="71" t="s">
        <v>200</v>
      </c>
    </row>
    <row r="4" spans="1:4">
      <c r="C4" s="71" t="s">
        <v>219</v>
      </c>
    </row>
    <row r="6" spans="1:4" ht="15">
      <c r="A6" s="342" t="s">
        <v>202</v>
      </c>
      <c r="B6" s="342"/>
      <c r="C6" s="342"/>
      <c r="D6" s="342"/>
    </row>
    <row r="7" spans="1:4" ht="15.75" customHeight="1">
      <c r="A7" s="342"/>
      <c r="B7" s="342"/>
      <c r="C7" s="342"/>
      <c r="D7" s="342"/>
    </row>
    <row r="8" spans="1:4">
      <c r="C8" s="73"/>
      <c r="D8" s="73" t="s">
        <v>135</v>
      </c>
    </row>
    <row r="9" spans="1:4" ht="47.25" customHeight="1">
      <c r="A9" s="347" t="s">
        <v>2</v>
      </c>
      <c r="B9" s="347" t="s">
        <v>0</v>
      </c>
      <c r="C9" s="345" t="s">
        <v>3</v>
      </c>
      <c r="D9" s="346"/>
    </row>
    <row r="10" spans="1:4">
      <c r="A10" s="348"/>
      <c r="B10" s="348"/>
      <c r="C10" s="156" t="s">
        <v>196</v>
      </c>
      <c r="D10" s="156" t="s">
        <v>246</v>
      </c>
    </row>
    <row r="11" spans="1:4">
      <c r="A11" s="75" t="s">
        <v>4</v>
      </c>
      <c r="B11" s="76" t="s">
        <v>26</v>
      </c>
      <c r="C11" s="135">
        <f>C12+C15+C21+C27+C30</f>
        <v>403800</v>
      </c>
      <c r="D11" s="135">
        <f>D12+D15+D21+D27+D30</f>
        <v>383000</v>
      </c>
    </row>
    <row r="12" spans="1:4">
      <c r="A12" s="77" t="s">
        <v>5</v>
      </c>
      <c r="B12" s="78" t="s">
        <v>27</v>
      </c>
      <c r="C12" s="136">
        <f>C13</f>
        <v>140000</v>
      </c>
      <c r="D12" s="136">
        <f>D13</f>
        <v>145000</v>
      </c>
    </row>
    <row r="13" spans="1:4">
      <c r="A13" s="79" t="s">
        <v>6</v>
      </c>
      <c r="B13" s="78" t="s">
        <v>28</v>
      </c>
      <c r="C13" s="136">
        <f>C14</f>
        <v>140000</v>
      </c>
      <c r="D13" s="136">
        <f>D14</f>
        <v>145000</v>
      </c>
    </row>
    <row r="14" spans="1:4" ht="97.5">
      <c r="A14" s="80" t="s">
        <v>201</v>
      </c>
      <c r="B14" s="78" t="s">
        <v>29</v>
      </c>
      <c r="C14" s="137">
        <v>140000</v>
      </c>
      <c r="D14" s="137">
        <v>145000</v>
      </c>
    </row>
    <row r="15" spans="1:4" s="101" customFormat="1" ht="47.25">
      <c r="A15" s="75" t="s">
        <v>7</v>
      </c>
      <c r="B15" s="76" t="s">
        <v>75</v>
      </c>
      <c r="C15" s="135">
        <f>C16</f>
        <v>150800</v>
      </c>
      <c r="D15" s="135">
        <f>D16</f>
        <v>125000</v>
      </c>
    </row>
    <row r="16" spans="1:4" ht="31.5">
      <c r="A16" s="79" t="s">
        <v>8</v>
      </c>
      <c r="B16" s="78" t="s">
        <v>76</v>
      </c>
      <c r="C16" s="136">
        <f>C17+C18+C19+C20</f>
        <v>150800</v>
      </c>
      <c r="D16" s="136">
        <f>D17+D18+D19+D20</f>
        <v>125000</v>
      </c>
    </row>
    <row r="17" spans="1:4" ht="47.25">
      <c r="A17" s="80" t="s">
        <v>9</v>
      </c>
      <c r="B17" s="78" t="s">
        <v>30</v>
      </c>
      <c r="C17" s="136">
        <v>55100</v>
      </c>
      <c r="D17" s="136">
        <v>45700</v>
      </c>
    </row>
    <row r="18" spans="1:4" ht="78.75">
      <c r="A18" s="80" t="s">
        <v>10</v>
      </c>
      <c r="B18" s="78" t="s">
        <v>31</v>
      </c>
      <c r="C18" s="136">
        <v>1300</v>
      </c>
      <c r="D18" s="136">
        <v>1000</v>
      </c>
    </row>
    <row r="19" spans="1:4" ht="78.75">
      <c r="A19" s="80" t="s">
        <v>11</v>
      </c>
      <c r="B19" s="78" t="s">
        <v>32</v>
      </c>
      <c r="C19" s="136">
        <v>89200</v>
      </c>
      <c r="D19" s="136">
        <v>74000</v>
      </c>
    </row>
    <row r="20" spans="1:4" ht="78.75">
      <c r="A20" s="80" t="s">
        <v>12</v>
      </c>
      <c r="B20" s="78" t="s">
        <v>33</v>
      </c>
      <c r="C20" s="136">
        <v>5200</v>
      </c>
      <c r="D20" s="136">
        <v>4300</v>
      </c>
    </row>
    <row r="21" spans="1:4" s="101" customFormat="1">
      <c r="A21" s="75" t="s">
        <v>14</v>
      </c>
      <c r="B21" s="76" t="s">
        <v>39</v>
      </c>
      <c r="C21" s="135">
        <f>C22+C24</f>
        <v>24000</v>
      </c>
      <c r="D21" s="135">
        <f>C22+C24</f>
        <v>24000</v>
      </c>
    </row>
    <row r="22" spans="1:4">
      <c r="A22" s="79" t="s">
        <v>38</v>
      </c>
      <c r="B22" s="78" t="s">
        <v>40</v>
      </c>
      <c r="C22" s="136">
        <v>20000</v>
      </c>
      <c r="D22" s="136">
        <v>20000</v>
      </c>
    </row>
    <row r="23" spans="1:4" ht="47.25">
      <c r="A23" s="79" t="s">
        <v>41</v>
      </c>
      <c r="B23" s="78" t="s">
        <v>42</v>
      </c>
      <c r="C23" s="137">
        <v>20000</v>
      </c>
      <c r="D23" s="137">
        <v>20000</v>
      </c>
    </row>
    <row r="24" spans="1:4">
      <c r="A24" s="81" t="s">
        <v>43</v>
      </c>
      <c r="B24" s="78" t="s">
        <v>44</v>
      </c>
      <c r="C24" s="138">
        <v>4000</v>
      </c>
      <c r="D24" s="138">
        <v>4000</v>
      </c>
    </row>
    <row r="25" spans="1:4" ht="94.5">
      <c r="A25" s="82" t="s">
        <v>46</v>
      </c>
      <c r="B25" s="78" t="s">
        <v>45</v>
      </c>
      <c r="C25" s="139">
        <v>1000</v>
      </c>
      <c r="D25" s="139">
        <v>1000</v>
      </c>
    </row>
    <row r="26" spans="1:4" ht="94.5">
      <c r="A26" s="82" t="s">
        <v>47</v>
      </c>
      <c r="B26" s="78" t="s">
        <v>48</v>
      </c>
      <c r="C26" s="139">
        <v>3000</v>
      </c>
      <c r="D26" s="139">
        <v>3000</v>
      </c>
    </row>
    <row r="27" spans="1:4" ht="47.25" hidden="1">
      <c r="A27" s="83" t="s">
        <v>49</v>
      </c>
      <c r="B27" s="78" t="s">
        <v>50</v>
      </c>
      <c r="C27" s="139">
        <v>0</v>
      </c>
      <c r="D27" s="139">
        <f>D28</f>
        <v>0</v>
      </c>
    </row>
    <row r="28" spans="1:4" hidden="1">
      <c r="A28" s="81" t="s">
        <v>51</v>
      </c>
      <c r="B28" s="78" t="s">
        <v>52</v>
      </c>
      <c r="C28" s="139">
        <v>0</v>
      </c>
      <c r="D28" s="139">
        <v>0</v>
      </c>
    </row>
    <row r="29" spans="1:4" ht="47.25" hidden="1">
      <c r="A29" s="82" t="s">
        <v>53</v>
      </c>
      <c r="B29" s="78" t="s">
        <v>54</v>
      </c>
      <c r="C29" s="139">
        <v>0</v>
      </c>
      <c r="D29" s="139">
        <v>0</v>
      </c>
    </row>
    <row r="30" spans="1:4" s="101" customFormat="1" ht="47.25">
      <c r="A30" s="96" t="s">
        <v>15</v>
      </c>
      <c r="B30" s="87" t="s">
        <v>55</v>
      </c>
      <c r="C30" s="140">
        <f>C31+C33</f>
        <v>89000</v>
      </c>
      <c r="D30" s="140">
        <f>D31+D33</f>
        <v>89000</v>
      </c>
    </row>
    <row r="31" spans="1:4" ht="110.25">
      <c r="A31" s="81" t="s">
        <v>16</v>
      </c>
      <c r="B31" s="84" t="s">
        <v>56</v>
      </c>
      <c r="C31" s="138">
        <f>C32</f>
        <v>44500</v>
      </c>
      <c r="D31" s="138">
        <f>D32</f>
        <v>44500</v>
      </c>
    </row>
    <row r="32" spans="1:4" ht="78.75">
      <c r="A32" s="81" t="s">
        <v>66</v>
      </c>
      <c r="B32" s="84" t="s">
        <v>65</v>
      </c>
      <c r="C32" s="138">
        <v>44500</v>
      </c>
      <c r="D32" s="138">
        <v>44500</v>
      </c>
    </row>
    <row r="33" spans="1:4" ht="94.5">
      <c r="A33" s="82" t="s">
        <v>57</v>
      </c>
      <c r="B33" s="84" t="s">
        <v>58</v>
      </c>
      <c r="C33" s="139">
        <v>44500</v>
      </c>
      <c r="D33" s="139">
        <v>44500</v>
      </c>
    </row>
    <row r="34" spans="1:4" ht="94.5" hidden="1">
      <c r="A34" s="85" t="s">
        <v>60</v>
      </c>
      <c r="B34" s="84" t="s">
        <v>59</v>
      </c>
      <c r="C34" s="138">
        <v>0</v>
      </c>
      <c r="D34" s="138">
        <f>D35</f>
        <v>0</v>
      </c>
    </row>
    <row r="35" spans="1:4" ht="94.5" hidden="1">
      <c r="A35" s="85" t="s">
        <v>63</v>
      </c>
      <c r="B35" s="84" t="s">
        <v>61</v>
      </c>
      <c r="C35" s="138">
        <v>0</v>
      </c>
      <c r="D35" s="138">
        <v>0</v>
      </c>
    </row>
    <row r="36" spans="1:4" ht="94.5" hidden="1">
      <c r="A36" s="85" t="s">
        <v>64</v>
      </c>
      <c r="B36" s="84" t="s">
        <v>62</v>
      </c>
      <c r="C36" s="139">
        <v>0</v>
      </c>
      <c r="D36" s="139">
        <v>0</v>
      </c>
    </row>
    <row r="37" spans="1:4">
      <c r="A37" s="86" t="s">
        <v>17</v>
      </c>
      <c r="B37" s="87" t="s">
        <v>68</v>
      </c>
      <c r="C37" s="140">
        <f>C38</f>
        <v>2232900</v>
      </c>
      <c r="D37" s="140">
        <f>D38</f>
        <v>2289400</v>
      </c>
    </row>
    <row r="38" spans="1:4" ht="47.25">
      <c r="A38" s="83" t="s">
        <v>18</v>
      </c>
      <c r="B38" s="84" t="s">
        <v>69</v>
      </c>
      <c r="C38" s="138">
        <f>C39+C42+C45+C48</f>
        <v>2232900</v>
      </c>
      <c r="D38" s="138">
        <f>D39+D42+D45</f>
        <v>2289400</v>
      </c>
    </row>
    <row r="39" spans="1:4" ht="31.5">
      <c r="A39" s="88" t="s">
        <v>19</v>
      </c>
      <c r="B39" s="84" t="s">
        <v>70</v>
      </c>
      <c r="C39" s="138">
        <f>C40</f>
        <v>819000</v>
      </c>
      <c r="D39" s="138">
        <v>799500</v>
      </c>
    </row>
    <row r="40" spans="1:4" ht="31.5">
      <c r="A40" s="89" t="s">
        <v>20</v>
      </c>
      <c r="B40" s="84" t="s">
        <v>71</v>
      </c>
      <c r="C40" s="138">
        <v>819000</v>
      </c>
      <c r="D40" s="138">
        <v>799500</v>
      </c>
    </row>
    <row r="41" spans="1:4" ht="31.5">
      <c r="A41" s="90" t="s">
        <v>67</v>
      </c>
      <c r="B41" s="84" t="s">
        <v>73</v>
      </c>
      <c r="C41" s="138">
        <v>819000</v>
      </c>
      <c r="D41" s="138">
        <v>799500</v>
      </c>
    </row>
    <row r="42" spans="1:4" ht="47.25">
      <c r="A42" s="88" t="s">
        <v>21</v>
      </c>
      <c r="B42" s="84" t="s">
        <v>74</v>
      </c>
      <c r="C42" s="138">
        <v>1373500</v>
      </c>
      <c r="D42" s="138">
        <f>D43</f>
        <v>1449400</v>
      </c>
    </row>
    <row r="43" spans="1:4">
      <c r="A43" s="91" t="s">
        <v>140</v>
      </c>
      <c r="B43" s="92" t="s">
        <v>141</v>
      </c>
      <c r="C43" s="138">
        <v>1373500</v>
      </c>
      <c r="D43" s="138">
        <v>1449400</v>
      </c>
    </row>
    <row r="44" spans="1:4">
      <c r="A44" s="93" t="s">
        <v>137</v>
      </c>
      <c r="B44" s="92" t="s">
        <v>136</v>
      </c>
      <c r="C44" s="138">
        <v>1373500</v>
      </c>
      <c r="D44" s="138">
        <v>1449400</v>
      </c>
    </row>
    <row r="45" spans="1:4" ht="31.5">
      <c r="A45" s="88" t="s">
        <v>22</v>
      </c>
      <c r="B45" s="84" t="s">
        <v>72</v>
      </c>
      <c r="C45" s="138">
        <f>C46+C47</f>
        <v>40400</v>
      </c>
      <c r="D45" s="138">
        <f>D46+D47</f>
        <v>40500</v>
      </c>
    </row>
    <row r="46" spans="1:4" ht="47.25">
      <c r="A46" s="93" t="s">
        <v>142</v>
      </c>
      <c r="B46" s="84" t="s">
        <v>138</v>
      </c>
      <c r="C46" s="138">
        <v>39700</v>
      </c>
      <c r="D46" s="138">
        <v>39800</v>
      </c>
    </row>
    <row r="47" spans="1:4" ht="47.25">
      <c r="A47" s="95" t="s">
        <v>192</v>
      </c>
      <c r="B47" s="92" t="s">
        <v>193</v>
      </c>
      <c r="C47" s="138">
        <v>700</v>
      </c>
      <c r="D47" s="138">
        <v>700</v>
      </c>
    </row>
    <row r="48" spans="1:4" hidden="1">
      <c r="A48" s="95"/>
      <c r="B48" s="92" t="s">
        <v>195</v>
      </c>
      <c r="C48" s="138"/>
      <c r="D48" s="138"/>
    </row>
    <row r="49" spans="1:5">
      <c r="A49" s="96" t="s">
        <v>24</v>
      </c>
      <c r="B49" s="87"/>
      <c r="C49" s="140">
        <f>C11+C37</f>
        <v>2636700</v>
      </c>
      <c r="D49" s="140">
        <f>D11+D37</f>
        <v>2672400</v>
      </c>
    </row>
    <row r="50" spans="1:5">
      <c r="C50" s="132"/>
      <c r="D50" s="132"/>
    </row>
    <row r="52" spans="1:5">
      <c r="C52" s="97"/>
      <c r="D52" s="97"/>
    </row>
    <row r="53" spans="1:5" ht="18.75">
      <c r="A53" s="100" t="s">
        <v>198</v>
      </c>
      <c r="B53" s="100"/>
      <c r="C53" s="100"/>
      <c r="D53" s="100" t="s">
        <v>203</v>
      </c>
      <c r="E53" s="99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C37" sqref="C37"/>
    </sheetView>
  </sheetViews>
  <sheetFormatPr defaultRowHeight="15.75"/>
  <cols>
    <col min="1" max="1" width="57.5703125" style="198" customWidth="1"/>
    <col min="2" max="2" width="22.7109375" style="198" customWidth="1"/>
    <col min="3" max="3" width="22.28515625" style="198" customWidth="1"/>
    <col min="4" max="4" width="0.140625" style="198" customWidth="1"/>
    <col min="5" max="5" width="15.42578125" style="6" hidden="1" customWidth="1"/>
  </cols>
  <sheetData>
    <row r="1" spans="1:5">
      <c r="A1" s="351" t="s">
        <v>627</v>
      </c>
      <c r="B1" s="352"/>
      <c r="C1" s="352"/>
      <c r="D1" s="5"/>
    </row>
    <row r="2" spans="1:5">
      <c r="A2" s="351" t="s">
        <v>655</v>
      </c>
      <c r="B2" s="352"/>
      <c r="C2" s="352"/>
      <c r="D2" s="5"/>
    </row>
    <row r="3" spans="1:5">
      <c r="A3" s="351" t="s">
        <v>605</v>
      </c>
      <c r="B3" s="352"/>
      <c r="C3" s="352"/>
      <c r="D3" s="5"/>
    </row>
    <row r="4" spans="1:5">
      <c r="A4" s="351" t="s">
        <v>604</v>
      </c>
      <c r="B4" s="352"/>
      <c r="C4" s="352"/>
      <c r="D4" s="5"/>
    </row>
    <row r="6" spans="1:5">
      <c r="A6" s="349" t="s">
        <v>79</v>
      </c>
      <c r="B6" s="350"/>
      <c r="C6" s="350"/>
      <c r="D6" s="350"/>
      <c r="E6" s="350"/>
    </row>
    <row r="7" spans="1:5" ht="32.25" customHeight="1">
      <c r="A7" s="349" t="s">
        <v>593</v>
      </c>
      <c r="B7" s="349"/>
      <c r="C7" s="349"/>
      <c r="D7" s="349"/>
      <c r="E7" s="349"/>
    </row>
    <row r="8" spans="1:5">
      <c r="A8" s="197"/>
    </row>
    <row r="9" spans="1:5">
      <c r="A9" s="8" t="s">
        <v>80</v>
      </c>
      <c r="B9" s="8" t="s">
        <v>80</v>
      </c>
      <c r="C9" s="47" t="s">
        <v>135</v>
      </c>
      <c r="D9" s="8"/>
      <c r="E9" s="8" t="s">
        <v>149</v>
      </c>
    </row>
    <row r="10" spans="1:5" ht="15">
      <c r="A10" s="160" t="s">
        <v>81</v>
      </c>
      <c r="B10" s="160" t="s">
        <v>82</v>
      </c>
      <c r="C10" s="160" t="s">
        <v>279</v>
      </c>
      <c r="D10" s="178"/>
      <c r="E10" s="178" t="s">
        <v>261</v>
      </c>
    </row>
    <row r="11" spans="1:5" ht="15">
      <c r="A11" s="158" t="s">
        <v>83</v>
      </c>
      <c r="B11" s="207" t="s">
        <v>84</v>
      </c>
      <c r="C11" s="221">
        <f>C12+C13+C14+C16+C17+C15</f>
        <v>4606553.41</v>
      </c>
      <c r="D11" s="191">
        <f>D17+D16+D14+D13+D12</f>
        <v>1670640</v>
      </c>
      <c r="E11" s="192">
        <f>SUM(E12:E17)</f>
        <v>1609030</v>
      </c>
    </row>
    <row r="12" spans="1:5" ht="30">
      <c r="A12" s="159" t="s">
        <v>85</v>
      </c>
      <c r="B12" s="208" t="s">
        <v>86</v>
      </c>
      <c r="C12" s="209">
        <v>739661</v>
      </c>
      <c r="D12" s="188">
        <v>358140</v>
      </c>
      <c r="E12" s="193">
        <v>295330</v>
      </c>
    </row>
    <row r="13" spans="1:5" ht="45">
      <c r="A13" s="159" t="s">
        <v>87</v>
      </c>
      <c r="B13" s="208" t="s">
        <v>88</v>
      </c>
      <c r="C13" s="209">
        <v>2969157.91</v>
      </c>
      <c r="D13" s="188">
        <v>1218200</v>
      </c>
      <c r="E13" s="193">
        <v>1219400</v>
      </c>
    </row>
    <row r="14" spans="1:5" ht="45">
      <c r="A14" s="159" t="s">
        <v>89</v>
      </c>
      <c r="B14" s="208" t="s">
        <v>90</v>
      </c>
      <c r="C14" s="222">
        <v>728502</v>
      </c>
      <c r="D14" s="188">
        <v>90700</v>
      </c>
      <c r="E14" s="193">
        <v>90700</v>
      </c>
    </row>
    <row r="15" spans="1:5" ht="15.75" customHeight="1">
      <c r="A15" s="159" t="s">
        <v>214</v>
      </c>
      <c r="B15" s="210" t="s">
        <v>215</v>
      </c>
      <c r="C15" s="211">
        <v>165532.5</v>
      </c>
      <c r="D15" s="188" t="s">
        <v>258</v>
      </c>
      <c r="E15" s="188" t="s">
        <v>258</v>
      </c>
    </row>
    <row r="16" spans="1:5" ht="15">
      <c r="A16" s="159" t="s">
        <v>91</v>
      </c>
      <c r="B16" s="208" t="s">
        <v>92</v>
      </c>
      <c r="C16" s="209">
        <v>3000</v>
      </c>
      <c r="D16" s="188">
        <v>3000</v>
      </c>
      <c r="E16" s="193">
        <v>3000</v>
      </c>
    </row>
    <row r="17" spans="1:5" ht="15">
      <c r="A17" s="161" t="s">
        <v>223</v>
      </c>
      <c r="B17" s="210" t="s">
        <v>220</v>
      </c>
      <c r="C17" s="211">
        <v>700</v>
      </c>
      <c r="D17" s="188">
        <v>600</v>
      </c>
      <c r="E17" s="193">
        <v>600</v>
      </c>
    </row>
    <row r="18" spans="1:5" ht="15">
      <c r="A18" s="158" t="s">
        <v>147</v>
      </c>
      <c r="B18" s="212" t="s">
        <v>148</v>
      </c>
      <c r="C18" s="213">
        <f>C19</f>
        <v>137300</v>
      </c>
      <c r="D18" s="194">
        <v>35100</v>
      </c>
      <c r="E18" s="195">
        <f>E19</f>
        <v>35100</v>
      </c>
    </row>
    <row r="19" spans="1:5" ht="18" customHeight="1">
      <c r="A19" s="159" t="s">
        <v>146</v>
      </c>
      <c r="B19" s="210" t="s">
        <v>145</v>
      </c>
      <c r="C19" s="211">
        <v>137300</v>
      </c>
      <c r="D19" s="188" t="s">
        <v>257</v>
      </c>
      <c r="E19" s="193">
        <v>35100</v>
      </c>
    </row>
    <row r="20" spans="1:5" ht="28.5">
      <c r="A20" s="158" t="s">
        <v>93</v>
      </c>
      <c r="B20" s="207" t="s">
        <v>94</v>
      </c>
      <c r="C20" s="213">
        <f>C21+C22</f>
        <v>6000</v>
      </c>
      <c r="D20" s="194">
        <v>30000</v>
      </c>
      <c r="E20" s="195">
        <v>30000</v>
      </c>
    </row>
    <row r="21" spans="1:5" ht="15">
      <c r="A21" s="159" t="s">
        <v>594</v>
      </c>
      <c r="B21" s="208" t="s">
        <v>96</v>
      </c>
      <c r="C21" s="209">
        <v>1000</v>
      </c>
      <c r="D21" s="188">
        <v>10000</v>
      </c>
      <c r="E21" s="193">
        <v>10000</v>
      </c>
    </row>
    <row r="22" spans="1:5" ht="37.5" customHeight="1">
      <c r="A22" s="159" t="s">
        <v>595</v>
      </c>
      <c r="B22" s="208" t="s">
        <v>98</v>
      </c>
      <c r="C22" s="209">
        <v>5000</v>
      </c>
      <c r="D22" s="188">
        <v>20000</v>
      </c>
      <c r="E22" s="193">
        <v>20000</v>
      </c>
    </row>
    <row r="23" spans="1:5" ht="15">
      <c r="A23" s="158" t="s">
        <v>99</v>
      </c>
      <c r="B23" s="207" t="s">
        <v>100</v>
      </c>
      <c r="C23" s="213">
        <f>C24+C25</f>
        <v>1691202.17</v>
      </c>
      <c r="D23" s="194">
        <f>D24</f>
        <v>350000</v>
      </c>
      <c r="E23" s="195">
        <f>E24</f>
        <v>350000</v>
      </c>
    </row>
    <row r="24" spans="1:5" ht="15">
      <c r="A24" s="159" t="s">
        <v>101</v>
      </c>
      <c r="B24" s="208" t="s">
        <v>102</v>
      </c>
      <c r="C24" s="209">
        <v>490202.17</v>
      </c>
      <c r="D24" s="188">
        <v>350000</v>
      </c>
      <c r="E24" s="193">
        <v>350000</v>
      </c>
    </row>
    <row r="25" spans="1:5" ht="15">
      <c r="A25" s="159" t="s">
        <v>287</v>
      </c>
      <c r="B25" s="210" t="s">
        <v>286</v>
      </c>
      <c r="C25" s="209">
        <v>1201000</v>
      </c>
      <c r="D25" s="188"/>
      <c r="E25" s="193"/>
    </row>
    <row r="26" spans="1:5" ht="15">
      <c r="A26" s="158" t="s">
        <v>103</v>
      </c>
      <c r="B26" s="207" t="s">
        <v>104</v>
      </c>
      <c r="C26" s="213">
        <f>C27</f>
        <v>234100</v>
      </c>
      <c r="D26" s="194">
        <f>D27</f>
        <v>67400</v>
      </c>
      <c r="E26" s="195">
        <f>E27</f>
        <v>65400</v>
      </c>
    </row>
    <row r="27" spans="1:5" ht="15">
      <c r="A27" s="159" t="s">
        <v>112</v>
      </c>
      <c r="B27" s="210" t="s">
        <v>113</v>
      </c>
      <c r="C27" s="209">
        <v>234100</v>
      </c>
      <c r="D27" s="188">
        <v>67400</v>
      </c>
      <c r="E27" s="193">
        <v>65400</v>
      </c>
    </row>
    <row r="28" spans="1:5" ht="15">
      <c r="A28" s="158" t="s">
        <v>288</v>
      </c>
      <c r="B28" s="212" t="s">
        <v>265</v>
      </c>
      <c r="C28" s="213">
        <f>C30+C29</f>
        <v>30650</v>
      </c>
      <c r="D28" s="194">
        <f>D30</f>
        <v>1000</v>
      </c>
      <c r="E28" s="195">
        <f>E30</f>
        <v>1000</v>
      </c>
    </row>
    <row r="29" spans="1:5" ht="30">
      <c r="A29" s="159" t="s">
        <v>290</v>
      </c>
      <c r="B29" s="210" t="s">
        <v>289</v>
      </c>
      <c r="C29" s="209">
        <v>27650</v>
      </c>
      <c r="D29" s="194"/>
      <c r="E29" s="195"/>
    </row>
    <row r="30" spans="1:5" ht="18" customHeight="1">
      <c r="A30" s="177" t="s">
        <v>262</v>
      </c>
      <c r="B30" s="214" t="s">
        <v>264</v>
      </c>
      <c r="C30" s="209">
        <v>3000</v>
      </c>
      <c r="D30" s="188">
        <v>1000</v>
      </c>
      <c r="E30" s="193">
        <v>1000</v>
      </c>
    </row>
    <row r="31" spans="1:5" ht="15">
      <c r="A31" s="158" t="s">
        <v>107</v>
      </c>
      <c r="B31" s="207" t="s">
        <v>108</v>
      </c>
      <c r="C31" s="213">
        <f>C32</f>
        <v>647977.63</v>
      </c>
      <c r="D31" s="194" t="e">
        <f>D32+#REF!</f>
        <v>#REF!</v>
      </c>
      <c r="E31" s="195" t="e">
        <f>E32+#REF!</f>
        <v>#REF!</v>
      </c>
    </row>
    <row r="32" spans="1:5" ht="15">
      <c r="A32" s="159" t="s">
        <v>109</v>
      </c>
      <c r="B32" s="208" t="s">
        <v>110</v>
      </c>
      <c r="C32" s="209">
        <v>647977.63</v>
      </c>
      <c r="D32" s="188">
        <v>166000</v>
      </c>
      <c r="E32" s="193">
        <v>172450</v>
      </c>
    </row>
    <row r="33" spans="1:5" ht="15">
      <c r="A33" s="158" t="s">
        <v>291</v>
      </c>
      <c r="B33" s="207">
        <v>1000</v>
      </c>
      <c r="C33" s="213">
        <f>C34</f>
        <v>145503</v>
      </c>
      <c r="D33" s="194">
        <f>D34</f>
        <v>45000</v>
      </c>
      <c r="E33" s="195">
        <f>E34</f>
        <v>45000</v>
      </c>
    </row>
    <row r="34" spans="1:5" ht="15">
      <c r="A34" s="159" t="s">
        <v>206</v>
      </c>
      <c r="B34" s="208">
        <v>1001</v>
      </c>
      <c r="C34" s="209">
        <v>145503</v>
      </c>
      <c r="D34" s="188">
        <v>45000</v>
      </c>
      <c r="E34" s="193">
        <v>45000</v>
      </c>
    </row>
    <row r="35" spans="1:5" ht="15">
      <c r="A35" s="158" t="s">
        <v>111</v>
      </c>
      <c r="B35" s="207"/>
      <c r="C35" s="328">
        <f>C11+C18+C20+C23+C26+C31+C33+C28</f>
        <v>7499286.21</v>
      </c>
      <c r="D35" s="189" t="e">
        <f>D11+D18+D20+D23+#REF!+D31+D33+D26</f>
        <v>#REF!</v>
      </c>
      <c r="E35" s="190" t="e">
        <f>E11+E18+E20+E23+#REF!+E31+E33+E26</f>
        <v>#REF!</v>
      </c>
    </row>
    <row r="36" spans="1:5">
      <c r="E36" s="133"/>
    </row>
    <row r="37" spans="1:5" ht="18.75">
      <c r="A37" s="1" t="s">
        <v>198</v>
      </c>
      <c r="C37" s="223" t="s">
        <v>199</v>
      </c>
      <c r="E37" s="3" t="s">
        <v>203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151</v>
      </c>
    </row>
    <row r="2" spans="1:4">
      <c r="C2" s="5" t="s">
        <v>25</v>
      </c>
    </row>
    <row r="3" spans="1:4">
      <c r="C3" s="5" t="s">
        <v>200</v>
      </c>
    </row>
    <row r="4" spans="1:4">
      <c r="C4" s="5" t="s">
        <v>219</v>
      </c>
    </row>
    <row r="6" spans="1:4">
      <c r="A6" s="349" t="s">
        <v>79</v>
      </c>
      <c r="B6" s="350"/>
      <c r="C6" s="350"/>
      <c r="D6"/>
    </row>
    <row r="7" spans="1:4" ht="32.25" customHeight="1">
      <c r="A7" s="349" t="s">
        <v>249</v>
      </c>
      <c r="B7" s="349"/>
      <c r="C7" s="349"/>
      <c r="D7"/>
    </row>
    <row r="8" spans="1:4">
      <c r="A8" s="7"/>
    </row>
    <row r="9" spans="1:4">
      <c r="A9" s="8" t="s">
        <v>80</v>
      </c>
      <c r="B9" s="8" t="s">
        <v>80</v>
      </c>
      <c r="C9" s="8"/>
      <c r="D9" s="8" t="s">
        <v>149</v>
      </c>
    </row>
    <row r="10" spans="1:4">
      <c r="A10" s="355" t="s">
        <v>81</v>
      </c>
      <c r="B10" s="355" t="s">
        <v>82</v>
      </c>
      <c r="C10" s="353" t="s">
        <v>3</v>
      </c>
      <c r="D10" s="354"/>
    </row>
    <row r="11" spans="1:4">
      <c r="A11" s="356"/>
      <c r="B11" s="356"/>
      <c r="C11" s="16" t="s">
        <v>197</v>
      </c>
      <c r="D11" s="16" t="s">
        <v>224</v>
      </c>
    </row>
    <row r="12" spans="1:4">
      <c r="A12" s="9" t="s">
        <v>83</v>
      </c>
      <c r="B12" s="10" t="s">
        <v>84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85</v>
      </c>
      <c r="B13" s="13" t="s">
        <v>86</v>
      </c>
      <c r="C13" s="14">
        <v>262000</v>
      </c>
      <c r="D13" s="14">
        <v>263000</v>
      </c>
    </row>
    <row r="14" spans="1:4" ht="47.25">
      <c r="A14" s="12" t="s">
        <v>87</v>
      </c>
      <c r="B14" s="13" t="s">
        <v>88</v>
      </c>
      <c r="C14" s="14">
        <v>1589100</v>
      </c>
      <c r="D14" s="14">
        <v>1636000</v>
      </c>
    </row>
    <row r="15" spans="1:4" ht="47.25">
      <c r="A15" s="12" t="s">
        <v>89</v>
      </c>
      <c r="B15" s="13" t="s">
        <v>90</v>
      </c>
      <c r="C15" s="14">
        <v>9000</v>
      </c>
      <c r="D15" s="14">
        <v>9000</v>
      </c>
    </row>
    <row r="16" spans="1:4">
      <c r="A16" s="49" t="s">
        <v>214</v>
      </c>
      <c r="B16" s="102" t="s">
        <v>215</v>
      </c>
      <c r="C16" s="14">
        <v>95000</v>
      </c>
      <c r="D16" s="14"/>
    </row>
    <row r="17" spans="1:4">
      <c r="A17" s="12" t="s">
        <v>91</v>
      </c>
      <c r="B17" s="13" t="s">
        <v>92</v>
      </c>
      <c r="C17" s="14">
        <v>3000</v>
      </c>
      <c r="D17" s="14">
        <v>3000</v>
      </c>
    </row>
    <row r="18" spans="1:4">
      <c r="A18" s="155" t="s">
        <v>223</v>
      </c>
      <c r="B18" s="102" t="s">
        <v>220</v>
      </c>
      <c r="C18" s="14">
        <v>700</v>
      </c>
      <c r="D18" s="14">
        <v>700</v>
      </c>
    </row>
    <row r="19" spans="1:4">
      <c r="A19" s="9" t="s">
        <v>147</v>
      </c>
      <c r="B19" s="21" t="s">
        <v>148</v>
      </c>
      <c r="C19" s="11">
        <f>C20</f>
        <v>39700</v>
      </c>
      <c r="D19" s="11">
        <f>D20</f>
        <v>39800</v>
      </c>
    </row>
    <row r="20" spans="1:4">
      <c r="A20" s="12" t="s">
        <v>146</v>
      </c>
      <c r="B20" s="17" t="s">
        <v>145</v>
      </c>
      <c r="C20" s="14">
        <v>39700</v>
      </c>
      <c r="D20" s="14">
        <v>39800</v>
      </c>
    </row>
    <row r="21" spans="1:4" ht="31.5">
      <c r="A21" s="9" t="s">
        <v>93</v>
      </c>
      <c r="B21" s="10" t="s">
        <v>94</v>
      </c>
      <c r="C21" s="11">
        <f>SUM(C22:C23)</f>
        <v>41800</v>
      </c>
      <c r="D21" s="11">
        <f>SUM(D22:D23)</f>
        <v>68800</v>
      </c>
    </row>
    <row r="22" spans="1:4" ht="31.5">
      <c r="A22" s="12" t="s">
        <v>95</v>
      </c>
      <c r="B22" s="13" t="s">
        <v>96</v>
      </c>
      <c r="C22" s="14">
        <v>20800</v>
      </c>
      <c r="D22" s="14">
        <v>20800</v>
      </c>
    </row>
    <row r="23" spans="1:4">
      <c r="A23" s="12" t="s">
        <v>97</v>
      </c>
      <c r="B23" s="13" t="s">
        <v>98</v>
      </c>
      <c r="C23" s="14">
        <v>21000</v>
      </c>
      <c r="D23" s="14">
        <v>48000</v>
      </c>
    </row>
    <row r="24" spans="1:4">
      <c r="A24" s="9" t="s">
        <v>99</v>
      </c>
      <c r="B24" s="10" t="s">
        <v>100</v>
      </c>
      <c r="C24" s="11">
        <f>SUM(C25:C25)</f>
        <v>150800</v>
      </c>
      <c r="D24" s="11">
        <f>SUM(D25:D25)</f>
        <v>125000</v>
      </c>
    </row>
    <row r="25" spans="1:4">
      <c r="A25" s="12" t="s">
        <v>101</v>
      </c>
      <c r="B25" s="13" t="s">
        <v>102</v>
      </c>
      <c r="C25" s="14">
        <v>150800</v>
      </c>
      <c r="D25" s="14">
        <v>125000</v>
      </c>
    </row>
    <row r="26" spans="1:4">
      <c r="A26" s="9" t="s">
        <v>103</v>
      </c>
      <c r="B26" s="10" t="s">
        <v>104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105</v>
      </c>
      <c r="B27" s="13" t="s">
        <v>106</v>
      </c>
      <c r="C27" s="14">
        <v>0</v>
      </c>
      <c r="D27" s="14">
        <v>0</v>
      </c>
    </row>
    <row r="28" spans="1:4">
      <c r="A28" s="12" t="s">
        <v>112</v>
      </c>
      <c r="B28" s="13" t="s">
        <v>113</v>
      </c>
      <c r="C28" s="14">
        <v>45000</v>
      </c>
      <c r="D28" s="14">
        <v>98000</v>
      </c>
    </row>
    <row r="29" spans="1:4">
      <c r="A29" s="9" t="s">
        <v>107</v>
      </c>
      <c r="B29" s="10" t="s">
        <v>108</v>
      </c>
      <c r="C29" s="11">
        <f>C30+C31</f>
        <v>340000</v>
      </c>
      <c r="D29" s="11">
        <f>D30+D31</f>
        <v>340000</v>
      </c>
    </row>
    <row r="30" spans="1:4">
      <c r="A30" s="12" t="s">
        <v>109</v>
      </c>
      <c r="B30" s="13" t="s">
        <v>110</v>
      </c>
      <c r="C30" s="14">
        <v>208000</v>
      </c>
      <c r="D30" s="14">
        <v>208000</v>
      </c>
    </row>
    <row r="31" spans="1:4" ht="33" customHeight="1">
      <c r="A31" s="12" t="s">
        <v>190</v>
      </c>
      <c r="B31" s="13">
        <v>801</v>
      </c>
      <c r="C31" s="14">
        <v>132000</v>
      </c>
      <c r="D31" s="14">
        <v>132000</v>
      </c>
    </row>
    <row r="32" spans="1:4">
      <c r="A32" s="9" t="s">
        <v>205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206</v>
      </c>
      <c r="B33" s="13">
        <v>1001</v>
      </c>
      <c r="C33" s="14">
        <v>30000</v>
      </c>
      <c r="D33" s="143">
        <v>30000</v>
      </c>
    </row>
    <row r="34" spans="1:4">
      <c r="A34" s="9" t="s">
        <v>111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0"/>
      <c r="D35" s="131"/>
    </row>
    <row r="37" spans="1:4" ht="18.75">
      <c r="A37" s="1" t="s">
        <v>198</v>
      </c>
      <c r="C37" s="3"/>
      <c r="D37" s="3" t="s">
        <v>203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zoomScale="60" zoomScaleNormal="60" workbookViewId="0">
      <selection activeCell="A58" sqref="A58"/>
    </sheetView>
  </sheetViews>
  <sheetFormatPr defaultColWidth="9.140625" defaultRowHeight="15.75"/>
  <cols>
    <col min="1" max="1" width="85.42578125" style="198" customWidth="1"/>
    <col min="2" max="2" width="21.7109375" style="198" customWidth="1"/>
    <col min="3" max="3" width="20.42578125" style="198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4"/>
  </cols>
  <sheetData>
    <row r="1" spans="1:9" ht="20.25">
      <c r="A1" s="233"/>
      <c r="B1" s="233"/>
      <c r="C1" s="233"/>
      <c r="D1" s="234" t="s">
        <v>628</v>
      </c>
      <c r="E1" s="234"/>
      <c r="F1" s="18"/>
    </row>
    <row r="2" spans="1:9" ht="21">
      <c r="A2" s="233"/>
      <c r="B2" s="233"/>
      <c r="C2" s="233"/>
      <c r="D2" s="358" t="s">
        <v>656</v>
      </c>
      <c r="E2" s="358"/>
      <c r="F2" s="325"/>
      <c r="G2" s="325"/>
      <c r="H2" s="325"/>
      <c r="I2" s="325"/>
    </row>
    <row r="3" spans="1:9" ht="20.25">
      <c r="A3" s="361" t="s">
        <v>606</v>
      </c>
      <c r="B3" s="361"/>
      <c r="C3" s="361"/>
      <c r="D3" s="361"/>
      <c r="E3" s="361"/>
      <c r="F3" s="5"/>
    </row>
    <row r="4" spans="1:9" ht="20.25">
      <c r="A4" s="361" t="s">
        <v>607</v>
      </c>
      <c r="B4" s="361"/>
      <c r="C4" s="361"/>
      <c r="D4" s="361"/>
      <c r="E4" s="361"/>
      <c r="F4" s="203"/>
    </row>
    <row r="5" spans="1:9" ht="20.25">
      <c r="A5" s="233"/>
      <c r="B5" s="233"/>
      <c r="C5" s="233"/>
      <c r="D5" s="234"/>
      <c r="E5" s="234"/>
      <c r="F5" s="18"/>
    </row>
    <row r="6" spans="1:9" ht="23.25">
      <c r="A6" s="359" t="s">
        <v>114</v>
      </c>
      <c r="B6" s="360"/>
      <c r="C6" s="360"/>
      <c r="D6" s="360"/>
      <c r="E6" s="360"/>
      <c r="F6" s="360"/>
      <c r="G6" s="360"/>
    </row>
    <row r="7" spans="1:9" ht="78.75" customHeight="1">
      <c r="A7" s="359" t="s">
        <v>414</v>
      </c>
      <c r="B7" s="359"/>
      <c r="C7" s="359"/>
      <c r="D7" s="359"/>
      <c r="E7" s="359"/>
      <c r="F7" s="359"/>
      <c r="G7" s="359"/>
    </row>
    <row r="8" spans="1:9" ht="22.5">
      <c r="A8" s="359" t="s">
        <v>596</v>
      </c>
      <c r="B8" s="359"/>
      <c r="C8" s="359"/>
      <c r="D8" s="359"/>
      <c r="E8" s="359"/>
      <c r="F8" s="359"/>
      <c r="G8" s="359"/>
    </row>
    <row r="9" spans="1:9" ht="26.25" customHeight="1">
      <c r="A9" s="199"/>
      <c r="E9" s="270" t="s">
        <v>143</v>
      </c>
    </row>
    <row r="10" spans="1:9" ht="16.5" hidden="1" thickBot="1">
      <c r="A10" s="106" t="s">
        <v>80</v>
      </c>
      <c r="B10" s="106" t="s">
        <v>80</v>
      </c>
      <c r="C10" s="106" t="s">
        <v>80</v>
      </c>
      <c r="D10" s="107" t="s">
        <v>80</v>
      </c>
      <c r="E10" s="107"/>
      <c r="F10" s="107"/>
      <c r="G10" s="106" t="s">
        <v>143</v>
      </c>
    </row>
    <row r="11" spans="1:9" ht="35.25" customHeight="1">
      <c r="A11" s="357" t="s">
        <v>81</v>
      </c>
      <c r="B11" s="357" t="s">
        <v>115</v>
      </c>
      <c r="C11" s="357" t="s">
        <v>116</v>
      </c>
      <c r="D11" s="357" t="s">
        <v>82</v>
      </c>
      <c r="E11" s="284" t="s">
        <v>597</v>
      </c>
      <c r="F11" s="278" t="s">
        <v>256</v>
      </c>
      <c r="G11" s="179" t="s">
        <v>263</v>
      </c>
    </row>
    <row r="12" spans="1:9" ht="22.5" hidden="1">
      <c r="A12" s="357"/>
      <c r="B12" s="357"/>
      <c r="C12" s="357"/>
      <c r="D12" s="357"/>
      <c r="E12" s="264"/>
      <c r="F12" s="279">
        <f>F13+F17+F15</f>
        <v>35100</v>
      </c>
      <c r="G12" s="180">
        <f>G13+G17+G15</f>
        <v>35100</v>
      </c>
    </row>
    <row r="13" spans="1:9" ht="31.5" customHeight="1">
      <c r="A13" s="235">
        <v>1</v>
      </c>
      <c r="B13" s="235">
        <v>2</v>
      </c>
      <c r="C13" s="235">
        <v>3</v>
      </c>
      <c r="D13" s="235">
        <v>4</v>
      </c>
      <c r="E13" s="235">
        <v>5</v>
      </c>
      <c r="F13" s="280">
        <f>F14</f>
        <v>25400</v>
      </c>
      <c r="G13" s="181">
        <f>G14</f>
        <v>25400</v>
      </c>
    </row>
    <row r="14" spans="1:9" ht="68.25">
      <c r="A14" s="236" t="s">
        <v>415</v>
      </c>
      <c r="B14" s="235"/>
      <c r="C14" s="235"/>
      <c r="D14" s="235"/>
      <c r="E14" s="237">
        <f>E15+E21</f>
        <v>341400</v>
      </c>
      <c r="F14" s="280">
        <v>25400</v>
      </c>
      <c r="G14" s="181">
        <v>25400</v>
      </c>
    </row>
    <row r="15" spans="1:9" ht="80.25" customHeight="1">
      <c r="A15" s="238" t="s">
        <v>292</v>
      </c>
      <c r="B15" s="246">
        <v>7100000000</v>
      </c>
      <c r="C15" s="239"/>
      <c r="D15" s="239"/>
      <c r="E15" s="240">
        <f>E16</f>
        <v>204100</v>
      </c>
      <c r="F15" s="280">
        <f>F16</f>
        <v>7700</v>
      </c>
      <c r="G15" s="181">
        <f>G16</f>
        <v>7700</v>
      </c>
    </row>
    <row r="16" spans="1:9" ht="56.25" customHeight="1">
      <c r="A16" s="238" t="s">
        <v>585</v>
      </c>
      <c r="B16" s="246">
        <v>7110000000</v>
      </c>
      <c r="C16" s="239"/>
      <c r="D16" s="239"/>
      <c r="E16" s="240">
        <f>E17</f>
        <v>204100</v>
      </c>
      <c r="F16" s="280">
        <v>7700</v>
      </c>
      <c r="G16" s="181">
        <v>7700</v>
      </c>
    </row>
    <row r="17" spans="1:7" ht="71.25" customHeight="1">
      <c r="A17" s="238" t="s">
        <v>293</v>
      </c>
      <c r="B17" s="246">
        <v>7110100000</v>
      </c>
      <c r="C17" s="239"/>
      <c r="D17" s="239"/>
      <c r="E17" s="240">
        <f>E18</f>
        <v>204100</v>
      </c>
      <c r="F17" s="280">
        <v>2000</v>
      </c>
      <c r="G17" s="182">
        <v>2000</v>
      </c>
    </row>
    <row r="18" spans="1:7" ht="57.75" customHeight="1">
      <c r="A18" s="238" t="s">
        <v>294</v>
      </c>
      <c r="B18" s="246" t="s">
        <v>295</v>
      </c>
      <c r="C18" s="239"/>
      <c r="D18" s="239"/>
      <c r="E18" s="240">
        <f>E19</f>
        <v>204100</v>
      </c>
      <c r="F18" s="280">
        <v>2000</v>
      </c>
      <c r="G18" s="182">
        <v>2000</v>
      </c>
    </row>
    <row r="19" spans="1:7" ht="84" customHeight="1">
      <c r="A19" s="241" t="s">
        <v>296</v>
      </c>
      <c r="B19" s="285" t="s">
        <v>295</v>
      </c>
      <c r="C19" s="239"/>
      <c r="D19" s="239"/>
      <c r="E19" s="240">
        <f>E20</f>
        <v>204100</v>
      </c>
      <c r="F19" s="281">
        <f>F20</f>
        <v>3000</v>
      </c>
      <c r="G19" s="180">
        <f>G20</f>
        <v>3000</v>
      </c>
    </row>
    <row r="20" spans="1:7" ht="52.5" customHeight="1">
      <c r="A20" s="241" t="s">
        <v>112</v>
      </c>
      <c r="B20" s="285" t="s">
        <v>295</v>
      </c>
      <c r="C20" s="242">
        <v>200</v>
      </c>
      <c r="D20" s="323" t="s">
        <v>113</v>
      </c>
      <c r="E20" s="243">
        <v>204100</v>
      </c>
      <c r="F20" s="255">
        <v>3000</v>
      </c>
      <c r="G20" s="181">
        <v>3000</v>
      </c>
    </row>
    <row r="21" spans="1:7" ht="67.5">
      <c r="A21" s="238" t="s">
        <v>618</v>
      </c>
      <c r="B21" s="246">
        <v>9000000000</v>
      </c>
      <c r="C21" s="239"/>
      <c r="D21" s="239"/>
      <c r="E21" s="240">
        <f>E22</f>
        <v>137300</v>
      </c>
      <c r="F21" s="255">
        <v>3000</v>
      </c>
      <c r="G21" s="181">
        <v>3000</v>
      </c>
    </row>
    <row r="22" spans="1:7" ht="128.25" customHeight="1">
      <c r="A22" s="238" t="s">
        <v>619</v>
      </c>
      <c r="B22" s="246" t="s">
        <v>396</v>
      </c>
      <c r="C22" s="239"/>
      <c r="D22" s="239"/>
      <c r="E22" s="240">
        <f>E23</f>
        <v>137300</v>
      </c>
      <c r="F22" s="279"/>
      <c r="G22" s="184"/>
    </row>
    <row r="23" spans="1:7" ht="96.75" customHeight="1">
      <c r="A23" s="238" t="s">
        <v>297</v>
      </c>
      <c r="B23" s="246" t="s">
        <v>599</v>
      </c>
      <c r="C23" s="239"/>
      <c r="D23" s="239"/>
      <c r="E23" s="240">
        <f>E24</f>
        <v>137300</v>
      </c>
      <c r="F23" s="280"/>
      <c r="G23" s="182"/>
    </row>
    <row r="24" spans="1:7" ht="79.5" customHeight="1">
      <c r="A24" s="238" t="s">
        <v>298</v>
      </c>
      <c r="B24" s="246" t="s">
        <v>598</v>
      </c>
      <c r="C24" s="239"/>
      <c r="D24" s="239"/>
      <c r="E24" s="240">
        <f>E25+E27</f>
        <v>137300</v>
      </c>
      <c r="F24" s="280"/>
      <c r="G24" s="182"/>
    </row>
    <row r="25" spans="1:7" ht="116.25">
      <c r="A25" s="241" t="s">
        <v>299</v>
      </c>
      <c r="B25" s="244" t="s">
        <v>598</v>
      </c>
      <c r="C25" s="245" t="s">
        <v>300</v>
      </c>
      <c r="D25" s="244"/>
      <c r="E25" s="243">
        <f>E26</f>
        <v>123541.3</v>
      </c>
      <c r="F25" s="281">
        <f>F26+F30+F28</f>
        <v>358140</v>
      </c>
      <c r="G25" s="183">
        <f>G26+G30+G28</f>
        <v>295330</v>
      </c>
    </row>
    <row r="26" spans="1:7" ht="34.5" customHeight="1">
      <c r="A26" s="241" t="s">
        <v>301</v>
      </c>
      <c r="B26" s="244" t="s">
        <v>598</v>
      </c>
      <c r="C26" s="245" t="s">
        <v>300</v>
      </c>
      <c r="D26" s="244" t="s">
        <v>145</v>
      </c>
      <c r="E26" s="243">
        <v>123541.3</v>
      </c>
      <c r="F26" s="255">
        <f>F27</f>
        <v>301640</v>
      </c>
      <c r="G26" s="181">
        <f>G27</f>
        <v>240830</v>
      </c>
    </row>
    <row r="27" spans="1:7" ht="67.5" customHeight="1">
      <c r="A27" s="241" t="s">
        <v>296</v>
      </c>
      <c r="B27" s="244" t="s">
        <v>598</v>
      </c>
      <c r="C27" s="245" t="s">
        <v>302</v>
      </c>
      <c r="D27" s="244"/>
      <c r="E27" s="243">
        <f>E28</f>
        <v>13758.7</v>
      </c>
      <c r="F27" s="255">
        <v>301640</v>
      </c>
      <c r="G27" s="181">
        <v>240830</v>
      </c>
    </row>
    <row r="28" spans="1:7" ht="49.9" customHeight="1">
      <c r="A28" s="241" t="s">
        <v>301</v>
      </c>
      <c r="B28" s="244" t="s">
        <v>598</v>
      </c>
      <c r="C28" s="245" t="s">
        <v>302</v>
      </c>
      <c r="D28" s="244" t="s">
        <v>145</v>
      </c>
      <c r="E28" s="243">
        <v>13758.7</v>
      </c>
      <c r="F28" s="255">
        <f>F29</f>
        <v>54500</v>
      </c>
      <c r="G28" s="181">
        <f>G29</f>
        <v>52500</v>
      </c>
    </row>
    <row r="29" spans="1:7" ht="39.6" customHeight="1">
      <c r="A29" s="246" t="s">
        <v>303</v>
      </c>
      <c r="B29" s="250" t="s">
        <v>304</v>
      </c>
      <c r="C29" s="250"/>
      <c r="D29" s="250"/>
      <c r="E29" s="240">
        <f>E30+E61+E88+E124+E129+E163</f>
        <v>6260151.71</v>
      </c>
      <c r="F29" s="255">
        <v>54500</v>
      </c>
      <c r="G29" s="181">
        <v>52500</v>
      </c>
    </row>
    <row r="30" spans="1:7" ht="45">
      <c r="A30" s="264" t="s">
        <v>305</v>
      </c>
      <c r="B30" s="276" t="s">
        <v>306</v>
      </c>
      <c r="C30" s="276"/>
      <c r="D30" s="276"/>
      <c r="E30" s="277">
        <f>E31+E34+E37+E42+E46+E50+E54</f>
        <v>5081971.91</v>
      </c>
      <c r="F30" s="255">
        <v>2000</v>
      </c>
      <c r="G30" s="181">
        <v>2000</v>
      </c>
    </row>
    <row r="31" spans="1:7" ht="23.25">
      <c r="A31" s="247" t="s">
        <v>307</v>
      </c>
      <c r="B31" s="248" t="s">
        <v>308</v>
      </c>
      <c r="C31" s="248"/>
      <c r="D31" s="248"/>
      <c r="E31" s="249">
        <f>E32</f>
        <v>739661</v>
      </c>
      <c r="F31" s="281">
        <f>F33+F35+F39+F66+F68+F36</f>
        <v>1218200</v>
      </c>
      <c r="G31" s="183">
        <f>G33+G35+G39+G66+G68+G36</f>
        <v>1219400</v>
      </c>
    </row>
    <row r="32" spans="1:7" ht="124.5" customHeight="1">
      <c r="A32" s="247" t="s">
        <v>299</v>
      </c>
      <c r="B32" s="248" t="s">
        <v>308</v>
      </c>
      <c r="C32" s="248" t="s">
        <v>300</v>
      </c>
      <c r="D32" s="248"/>
      <c r="E32" s="249">
        <f>E33</f>
        <v>739661</v>
      </c>
      <c r="F32" s="255">
        <f>F33</f>
        <v>813100</v>
      </c>
      <c r="G32" s="181">
        <f>G33</f>
        <v>814100</v>
      </c>
    </row>
    <row r="33" spans="1:7" ht="23.25">
      <c r="A33" s="247" t="s">
        <v>120</v>
      </c>
      <c r="B33" s="248" t="s">
        <v>308</v>
      </c>
      <c r="C33" s="248" t="s">
        <v>300</v>
      </c>
      <c r="D33" s="248" t="s">
        <v>86</v>
      </c>
      <c r="E33" s="249">
        <v>739661</v>
      </c>
      <c r="F33" s="255">
        <v>813100</v>
      </c>
      <c r="G33" s="181">
        <v>814100</v>
      </c>
    </row>
    <row r="34" spans="1:7" ht="35.25" customHeight="1">
      <c r="A34" s="247" t="s">
        <v>307</v>
      </c>
      <c r="B34" s="248" t="s">
        <v>309</v>
      </c>
      <c r="C34" s="248"/>
      <c r="D34" s="248"/>
      <c r="E34" s="249">
        <f>E35</f>
        <v>2676099.91</v>
      </c>
      <c r="F34" s="255">
        <v>3000</v>
      </c>
      <c r="G34" s="181">
        <v>3000</v>
      </c>
    </row>
    <row r="35" spans="1:7" ht="116.25">
      <c r="A35" s="247" t="s">
        <v>299</v>
      </c>
      <c r="B35" s="248" t="s">
        <v>309</v>
      </c>
      <c r="C35" s="248" t="s">
        <v>300</v>
      </c>
      <c r="D35" s="248"/>
      <c r="E35" s="249">
        <f>E36</f>
        <v>2676099.91</v>
      </c>
      <c r="F35" s="255">
        <v>3000</v>
      </c>
      <c r="G35" s="181">
        <v>3000</v>
      </c>
    </row>
    <row r="36" spans="1:7" ht="53.45" customHeight="1">
      <c r="A36" s="247" t="s">
        <v>310</v>
      </c>
      <c r="B36" s="248" t="s">
        <v>309</v>
      </c>
      <c r="C36" s="248" t="s">
        <v>300</v>
      </c>
      <c r="D36" s="248" t="s">
        <v>88</v>
      </c>
      <c r="E36" s="249">
        <v>2676099.91</v>
      </c>
      <c r="F36" s="255">
        <f>F37</f>
        <v>264700</v>
      </c>
      <c r="G36" s="181">
        <f>G37</f>
        <v>265700</v>
      </c>
    </row>
    <row r="37" spans="1:7" ht="23.25">
      <c r="A37" s="247" t="s">
        <v>311</v>
      </c>
      <c r="B37" s="248" t="s">
        <v>312</v>
      </c>
      <c r="C37" s="248"/>
      <c r="D37" s="248"/>
      <c r="E37" s="249">
        <f>E38+E40</f>
        <v>293058</v>
      </c>
      <c r="F37" s="255">
        <v>264700</v>
      </c>
      <c r="G37" s="181">
        <v>265700</v>
      </c>
    </row>
    <row r="38" spans="1:7" ht="46.5">
      <c r="A38" s="286" t="s">
        <v>313</v>
      </c>
      <c r="B38" s="248" t="s">
        <v>312</v>
      </c>
      <c r="C38" s="248" t="s">
        <v>302</v>
      </c>
      <c r="D38" s="248"/>
      <c r="E38" s="249">
        <f>E39</f>
        <v>282558</v>
      </c>
      <c r="F38" s="255">
        <f>F39</f>
        <v>135400</v>
      </c>
      <c r="G38" s="181">
        <f>G39</f>
        <v>134600</v>
      </c>
    </row>
    <row r="39" spans="1:7" ht="23.25">
      <c r="A39" s="247" t="s">
        <v>310</v>
      </c>
      <c r="B39" s="248" t="s">
        <v>312</v>
      </c>
      <c r="C39" s="248" t="s">
        <v>302</v>
      </c>
      <c r="D39" s="248" t="s">
        <v>88</v>
      </c>
      <c r="E39" s="249">
        <v>282558</v>
      </c>
      <c r="F39" s="255">
        <v>135400</v>
      </c>
      <c r="G39" s="181">
        <v>134600</v>
      </c>
    </row>
    <row r="40" spans="1:7" ht="23.25">
      <c r="A40" s="286" t="s">
        <v>314</v>
      </c>
      <c r="B40" s="248" t="s">
        <v>312</v>
      </c>
      <c r="C40" s="248" t="s">
        <v>315</v>
      </c>
      <c r="D40" s="248"/>
      <c r="E40" s="249">
        <f>E41</f>
        <v>10500</v>
      </c>
      <c r="F40" s="255">
        <f>F41</f>
        <v>1000</v>
      </c>
      <c r="G40" s="181">
        <f>G41</f>
        <v>1000</v>
      </c>
    </row>
    <row r="41" spans="1:7" ht="23.25">
      <c r="A41" s="247" t="s">
        <v>310</v>
      </c>
      <c r="B41" s="248" t="s">
        <v>416</v>
      </c>
      <c r="C41" s="248" t="s">
        <v>315</v>
      </c>
      <c r="D41" s="248" t="s">
        <v>88</v>
      </c>
      <c r="E41" s="249">
        <v>10500</v>
      </c>
      <c r="F41" s="255">
        <v>1000</v>
      </c>
      <c r="G41" s="181">
        <v>1000</v>
      </c>
    </row>
    <row r="42" spans="1:7" ht="71.25" customHeight="1">
      <c r="A42" s="256" t="s">
        <v>435</v>
      </c>
      <c r="B42" s="276" t="s">
        <v>436</v>
      </c>
      <c r="C42" s="276"/>
      <c r="D42" s="276"/>
      <c r="E42" s="277">
        <f>E43</f>
        <v>0</v>
      </c>
      <c r="F42" s="255">
        <v>1000</v>
      </c>
      <c r="G42" s="181">
        <v>1000</v>
      </c>
    </row>
    <row r="43" spans="1:7" ht="90">
      <c r="A43" s="238" t="s">
        <v>424</v>
      </c>
      <c r="B43" s="276" t="s">
        <v>437</v>
      </c>
      <c r="C43" s="276"/>
      <c r="D43" s="276"/>
      <c r="E43" s="277">
        <f>E44</f>
        <v>0</v>
      </c>
      <c r="F43" s="255">
        <f>F44</f>
        <v>1000</v>
      </c>
      <c r="G43" s="181">
        <f>G44</f>
        <v>1000</v>
      </c>
    </row>
    <row r="44" spans="1:7" ht="46.5">
      <c r="A44" s="286" t="s">
        <v>313</v>
      </c>
      <c r="B44" s="276" t="s">
        <v>437</v>
      </c>
      <c r="C44" s="248" t="s">
        <v>302</v>
      </c>
      <c r="D44" s="248"/>
      <c r="E44" s="249">
        <f>E45</f>
        <v>0</v>
      </c>
      <c r="F44" s="255">
        <v>1000</v>
      </c>
      <c r="G44" s="181">
        <v>1000</v>
      </c>
    </row>
    <row r="45" spans="1:7" s="166" customFormat="1" ht="23.25">
      <c r="A45" s="247" t="s">
        <v>223</v>
      </c>
      <c r="B45" s="276" t="s">
        <v>437</v>
      </c>
      <c r="C45" s="248" t="s">
        <v>302</v>
      </c>
      <c r="D45" s="248" t="s">
        <v>220</v>
      </c>
      <c r="E45" s="249">
        <v>0</v>
      </c>
      <c r="F45" s="281">
        <v>90700</v>
      </c>
      <c r="G45" s="180">
        <v>90700</v>
      </c>
    </row>
    <row r="46" spans="1:7" ht="71.25" customHeight="1">
      <c r="A46" s="256" t="s">
        <v>438</v>
      </c>
      <c r="B46" s="276" t="s">
        <v>440</v>
      </c>
      <c r="C46" s="276"/>
      <c r="D46" s="276"/>
      <c r="E46" s="277">
        <f>E47</f>
        <v>145503</v>
      </c>
      <c r="F46" s="255">
        <v>1000</v>
      </c>
      <c r="G46" s="181">
        <v>1000</v>
      </c>
    </row>
    <row r="47" spans="1:7" ht="67.5">
      <c r="A47" s="258" t="s">
        <v>439</v>
      </c>
      <c r="B47" s="276" t="s">
        <v>441</v>
      </c>
      <c r="C47" s="276"/>
      <c r="D47" s="276"/>
      <c r="E47" s="277">
        <f>E48</f>
        <v>145503</v>
      </c>
      <c r="F47" s="255">
        <f>F48</f>
        <v>1000</v>
      </c>
      <c r="G47" s="181">
        <f>G48</f>
        <v>1000</v>
      </c>
    </row>
    <row r="48" spans="1:7" ht="46.5">
      <c r="A48" s="286" t="s">
        <v>313</v>
      </c>
      <c r="B48" s="276" t="s">
        <v>441</v>
      </c>
      <c r="C48" s="248" t="s">
        <v>442</v>
      </c>
      <c r="D48" s="248"/>
      <c r="E48" s="249">
        <f>E49</f>
        <v>145503</v>
      </c>
      <c r="F48" s="255">
        <v>1000</v>
      </c>
      <c r="G48" s="181">
        <v>1000</v>
      </c>
    </row>
    <row r="49" spans="1:7" s="166" customFormat="1" ht="23.25">
      <c r="A49" s="247" t="s">
        <v>206</v>
      </c>
      <c r="B49" s="276" t="s">
        <v>441</v>
      </c>
      <c r="C49" s="248" t="s">
        <v>442</v>
      </c>
      <c r="D49" s="248" t="s">
        <v>209</v>
      </c>
      <c r="E49" s="249">
        <v>145503</v>
      </c>
      <c r="F49" s="281">
        <v>90700</v>
      </c>
      <c r="G49" s="180">
        <v>90700</v>
      </c>
    </row>
    <row r="50" spans="1:7" ht="36" customHeight="1">
      <c r="A50" s="259" t="s">
        <v>443</v>
      </c>
      <c r="B50" s="276" t="s">
        <v>444</v>
      </c>
      <c r="C50" s="276"/>
      <c r="D50" s="276"/>
      <c r="E50" s="277">
        <f>E51</f>
        <v>27650</v>
      </c>
      <c r="F50" s="255">
        <v>1000</v>
      </c>
      <c r="G50" s="181">
        <v>1000</v>
      </c>
    </row>
    <row r="51" spans="1:7" ht="90">
      <c r="A51" s="238" t="s">
        <v>424</v>
      </c>
      <c r="B51" s="276" t="s">
        <v>445</v>
      </c>
      <c r="C51" s="276"/>
      <c r="D51" s="276"/>
      <c r="E51" s="277">
        <f>E52</f>
        <v>27650</v>
      </c>
      <c r="F51" s="255">
        <f>F52</f>
        <v>1000</v>
      </c>
      <c r="G51" s="181">
        <f>G52</f>
        <v>1000</v>
      </c>
    </row>
    <row r="52" spans="1:7" ht="46.5">
      <c r="A52" s="286" t="s">
        <v>313</v>
      </c>
      <c r="B52" s="276" t="s">
        <v>445</v>
      </c>
      <c r="C52" s="248" t="s">
        <v>302</v>
      </c>
      <c r="D52" s="248"/>
      <c r="E52" s="249">
        <f>E53</f>
        <v>27650</v>
      </c>
      <c r="F52" s="255">
        <v>1000</v>
      </c>
      <c r="G52" s="181">
        <v>1000</v>
      </c>
    </row>
    <row r="53" spans="1:7" s="166" customFormat="1" ht="46.5">
      <c r="A53" s="260" t="s">
        <v>290</v>
      </c>
      <c r="B53" s="276" t="s">
        <v>445</v>
      </c>
      <c r="C53" s="248" t="s">
        <v>302</v>
      </c>
      <c r="D53" s="248" t="s">
        <v>289</v>
      </c>
      <c r="E53" s="249">
        <v>27650</v>
      </c>
      <c r="F53" s="281">
        <v>90700</v>
      </c>
      <c r="G53" s="180">
        <v>90700</v>
      </c>
    </row>
    <row r="54" spans="1:7" s="166" customFormat="1" ht="90">
      <c r="A54" s="259" t="s">
        <v>647</v>
      </c>
      <c r="B54" s="276" t="s">
        <v>648</v>
      </c>
      <c r="C54" s="248"/>
      <c r="D54" s="248"/>
      <c r="E54" s="277">
        <f>E58+E55</f>
        <v>1200000</v>
      </c>
      <c r="F54" s="281"/>
      <c r="G54" s="180"/>
    </row>
    <row r="55" spans="1:7" s="166" customFormat="1" ht="90">
      <c r="A55" s="238" t="s">
        <v>658</v>
      </c>
      <c r="B55" s="276" t="s">
        <v>659</v>
      </c>
      <c r="C55" s="248"/>
      <c r="D55" s="248"/>
      <c r="E55" s="277">
        <f>E56</f>
        <v>600000</v>
      </c>
      <c r="F55" s="281"/>
      <c r="G55" s="180"/>
    </row>
    <row r="56" spans="1:7" s="166" customFormat="1" ht="46.5">
      <c r="A56" s="286" t="s">
        <v>313</v>
      </c>
      <c r="B56" s="276" t="s">
        <v>659</v>
      </c>
      <c r="C56" s="248" t="s">
        <v>302</v>
      </c>
      <c r="D56" s="248"/>
      <c r="E56" s="249">
        <f>E57</f>
        <v>600000</v>
      </c>
      <c r="F56" s="281"/>
      <c r="G56" s="180"/>
    </row>
    <row r="57" spans="1:7" s="166" customFormat="1" ht="23.25">
      <c r="A57" s="247" t="s">
        <v>223</v>
      </c>
      <c r="B57" s="276" t="s">
        <v>659</v>
      </c>
      <c r="C57" s="248" t="s">
        <v>302</v>
      </c>
      <c r="D57" s="248" t="s">
        <v>286</v>
      </c>
      <c r="E57" s="249">
        <v>600000</v>
      </c>
      <c r="F57" s="281"/>
      <c r="G57" s="180"/>
    </row>
    <row r="58" spans="1:7" s="166" customFormat="1" ht="90">
      <c r="A58" s="238" t="s">
        <v>660</v>
      </c>
      <c r="B58" s="276" t="s">
        <v>661</v>
      </c>
      <c r="C58" s="248"/>
      <c r="D58" s="248"/>
      <c r="E58" s="277">
        <f>E59</f>
        <v>600000</v>
      </c>
      <c r="F58" s="281"/>
      <c r="G58" s="180"/>
    </row>
    <row r="59" spans="1:7" s="166" customFormat="1" ht="46.5">
      <c r="A59" s="286" t="s">
        <v>313</v>
      </c>
      <c r="B59" s="276" t="s">
        <v>661</v>
      </c>
      <c r="C59" s="248" t="s">
        <v>302</v>
      </c>
      <c r="D59" s="248"/>
      <c r="E59" s="249">
        <f>E60</f>
        <v>600000</v>
      </c>
      <c r="F59" s="281"/>
      <c r="G59" s="180"/>
    </row>
    <row r="60" spans="1:7" s="166" customFormat="1" ht="23.25">
      <c r="A60" s="247" t="s">
        <v>223</v>
      </c>
      <c r="B60" s="276" t="s">
        <v>661</v>
      </c>
      <c r="C60" s="248" t="s">
        <v>302</v>
      </c>
      <c r="D60" s="248" t="s">
        <v>286</v>
      </c>
      <c r="E60" s="249">
        <v>600000</v>
      </c>
      <c r="F60" s="281"/>
      <c r="G60" s="180"/>
    </row>
    <row r="61" spans="1:7" ht="45">
      <c r="A61" s="287" t="s">
        <v>316</v>
      </c>
      <c r="B61" s="276" t="s">
        <v>317</v>
      </c>
      <c r="C61" s="276"/>
      <c r="D61" s="276"/>
      <c r="E61" s="277">
        <f>E62+E66+E76+E80</f>
        <v>7000</v>
      </c>
      <c r="F61" s="255">
        <f>F66</f>
        <v>1000</v>
      </c>
      <c r="G61" s="181">
        <f>G66</f>
        <v>1000</v>
      </c>
    </row>
    <row r="62" spans="1:7" ht="71.25" customHeight="1">
      <c r="A62" s="287" t="s">
        <v>418</v>
      </c>
      <c r="B62" s="276" t="s">
        <v>417</v>
      </c>
      <c r="C62" s="276"/>
      <c r="D62" s="276"/>
      <c r="E62" s="277">
        <f>E63</f>
        <v>5000</v>
      </c>
      <c r="F62" s="255">
        <v>1000</v>
      </c>
      <c r="G62" s="181">
        <v>1000</v>
      </c>
    </row>
    <row r="63" spans="1:7" ht="90">
      <c r="A63" s="238" t="s">
        <v>424</v>
      </c>
      <c r="B63" s="276" t="s">
        <v>419</v>
      </c>
      <c r="C63" s="276"/>
      <c r="D63" s="276"/>
      <c r="E63" s="277">
        <f>E64</f>
        <v>5000</v>
      </c>
      <c r="F63" s="255">
        <f>F64</f>
        <v>1000</v>
      </c>
      <c r="G63" s="181">
        <f>G64</f>
        <v>1000</v>
      </c>
    </row>
    <row r="64" spans="1:7" ht="46.5">
      <c r="A64" s="286" t="s">
        <v>313</v>
      </c>
      <c r="B64" s="248" t="s">
        <v>419</v>
      </c>
      <c r="C64" s="248" t="s">
        <v>302</v>
      </c>
      <c r="D64" s="248"/>
      <c r="E64" s="249">
        <f>E65</f>
        <v>5000</v>
      </c>
      <c r="F64" s="255">
        <v>1000</v>
      </c>
      <c r="G64" s="181">
        <v>1000</v>
      </c>
    </row>
    <row r="65" spans="1:7" s="166" customFormat="1" ht="69.75">
      <c r="A65" s="247" t="s">
        <v>632</v>
      </c>
      <c r="B65" s="248" t="s">
        <v>419</v>
      </c>
      <c r="C65" s="248" t="s">
        <v>302</v>
      </c>
      <c r="D65" s="248" t="s">
        <v>98</v>
      </c>
      <c r="E65" s="249">
        <v>5000</v>
      </c>
      <c r="F65" s="281">
        <v>90700</v>
      </c>
      <c r="G65" s="180">
        <v>90700</v>
      </c>
    </row>
    <row r="66" spans="1:7" ht="45">
      <c r="A66" s="287" t="s">
        <v>318</v>
      </c>
      <c r="B66" s="276" t="s">
        <v>319</v>
      </c>
      <c r="C66" s="276"/>
      <c r="D66" s="276"/>
      <c r="E66" s="277">
        <f>E67</f>
        <v>1000</v>
      </c>
      <c r="F66" s="255">
        <v>1000</v>
      </c>
      <c r="G66" s="181">
        <v>1000</v>
      </c>
    </row>
    <row r="67" spans="1:7" ht="90">
      <c r="A67" s="238" t="s">
        <v>424</v>
      </c>
      <c r="B67" s="276" t="s">
        <v>321</v>
      </c>
      <c r="C67" s="276"/>
      <c r="D67" s="276"/>
      <c r="E67" s="277">
        <f>E68</f>
        <v>1000</v>
      </c>
      <c r="F67" s="255">
        <f>F68</f>
        <v>1000</v>
      </c>
      <c r="G67" s="181">
        <f>G68</f>
        <v>1000</v>
      </c>
    </row>
    <row r="68" spans="1:7" ht="46.5">
      <c r="A68" s="286" t="s">
        <v>313</v>
      </c>
      <c r="B68" s="248" t="s">
        <v>321</v>
      </c>
      <c r="C68" s="248" t="s">
        <v>302</v>
      </c>
      <c r="D68" s="248"/>
      <c r="E68" s="249">
        <f>E69</f>
        <v>1000</v>
      </c>
      <c r="F68" s="255">
        <v>1000</v>
      </c>
      <c r="G68" s="181">
        <v>1000</v>
      </c>
    </row>
    <row r="69" spans="1:7" s="166" customFormat="1" ht="23.25">
      <c r="A69" s="247" t="s">
        <v>594</v>
      </c>
      <c r="B69" s="248" t="s">
        <v>321</v>
      </c>
      <c r="C69" s="248" t="s">
        <v>302</v>
      </c>
      <c r="D69" s="248" t="s">
        <v>96</v>
      </c>
      <c r="E69" s="249">
        <v>1000</v>
      </c>
      <c r="F69" s="281">
        <v>90700</v>
      </c>
      <c r="G69" s="180">
        <v>90700</v>
      </c>
    </row>
    <row r="70" spans="1:7" s="166" customFormat="1" ht="25.5" hidden="1" customHeight="1">
      <c r="A70" s="288" t="s">
        <v>322</v>
      </c>
      <c r="B70" s="276" t="s">
        <v>323</v>
      </c>
      <c r="C70" s="276"/>
      <c r="D70" s="276"/>
      <c r="E70" s="277">
        <f>E71+E74+E81</f>
        <v>0</v>
      </c>
      <c r="F70" s="281">
        <v>0</v>
      </c>
      <c r="G70" s="180">
        <v>0</v>
      </c>
    </row>
    <row r="71" spans="1:7" ht="45" hidden="1">
      <c r="A71" s="264" t="s">
        <v>324</v>
      </c>
      <c r="B71" s="276" t="s">
        <v>325</v>
      </c>
      <c r="C71" s="276"/>
      <c r="D71" s="276"/>
      <c r="E71" s="277">
        <f>E72</f>
        <v>0</v>
      </c>
      <c r="F71" s="281">
        <f>F72+F80+F81+F75</f>
        <v>166000</v>
      </c>
      <c r="G71" s="183">
        <f>G72+G80+G81+G75</f>
        <v>172450</v>
      </c>
    </row>
    <row r="72" spans="1:7" ht="116.25" hidden="1">
      <c r="A72" s="241" t="s">
        <v>299</v>
      </c>
      <c r="B72" s="248" t="s">
        <v>325</v>
      </c>
      <c r="C72" s="248" t="s">
        <v>300</v>
      </c>
      <c r="D72" s="248"/>
      <c r="E72" s="249">
        <f>E73</f>
        <v>0</v>
      </c>
      <c r="F72" s="255">
        <f>F73</f>
        <v>120000</v>
      </c>
      <c r="G72" s="181">
        <f>G73</f>
        <v>128000</v>
      </c>
    </row>
    <row r="73" spans="1:7" ht="23.25" hidden="1">
      <c r="A73" s="247" t="s">
        <v>97</v>
      </c>
      <c r="B73" s="248" t="s">
        <v>325</v>
      </c>
      <c r="C73" s="248" t="s">
        <v>300</v>
      </c>
      <c r="D73" s="248" t="s">
        <v>326</v>
      </c>
      <c r="E73" s="249"/>
      <c r="F73" s="255">
        <v>120000</v>
      </c>
      <c r="G73" s="181">
        <v>128000</v>
      </c>
    </row>
    <row r="74" spans="1:7" ht="45" hidden="1">
      <c r="A74" s="264" t="s">
        <v>327</v>
      </c>
      <c r="B74" s="276" t="s">
        <v>328</v>
      </c>
      <c r="C74" s="276"/>
      <c r="D74" s="276"/>
      <c r="E74" s="277">
        <f>E75</f>
        <v>0</v>
      </c>
      <c r="F74" s="255">
        <f>F75</f>
        <v>36000</v>
      </c>
      <c r="G74" s="181">
        <f>G75</f>
        <v>36450</v>
      </c>
    </row>
    <row r="75" spans="1:7" ht="46.5" hidden="1">
      <c r="A75" s="286" t="s">
        <v>313</v>
      </c>
      <c r="B75" s="248" t="s">
        <v>328</v>
      </c>
      <c r="C75" s="248" t="s">
        <v>302</v>
      </c>
      <c r="D75" s="248"/>
      <c r="E75" s="249">
        <f>E80</f>
        <v>0</v>
      </c>
      <c r="F75" s="255">
        <v>36000</v>
      </c>
      <c r="G75" s="181">
        <v>36450</v>
      </c>
    </row>
    <row r="76" spans="1:7" ht="45">
      <c r="A76" s="287" t="s">
        <v>422</v>
      </c>
      <c r="B76" s="276" t="s">
        <v>420</v>
      </c>
      <c r="C76" s="276"/>
      <c r="D76" s="276"/>
      <c r="E76" s="277">
        <f>E77</f>
        <v>1000</v>
      </c>
      <c r="F76" s="255">
        <v>1000</v>
      </c>
      <c r="G76" s="181">
        <v>1000</v>
      </c>
    </row>
    <row r="77" spans="1:7" ht="90">
      <c r="A77" s="238" t="s">
        <v>424</v>
      </c>
      <c r="B77" s="276" t="s">
        <v>421</v>
      </c>
      <c r="C77" s="276"/>
      <c r="D77" s="276"/>
      <c r="E77" s="277">
        <f>E78</f>
        <v>1000</v>
      </c>
      <c r="F77" s="255">
        <f>F78</f>
        <v>1000</v>
      </c>
      <c r="G77" s="181">
        <f>G78</f>
        <v>1000</v>
      </c>
    </row>
    <row r="78" spans="1:7" ht="46.5">
      <c r="A78" s="286" t="s">
        <v>313</v>
      </c>
      <c r="B78" s="248" t="s">
        <v>421</v>
      </c>
      <c r="C78" s="248" t="s">
        <v>302</v>
      </c>
      <c r="D78" s="248"/>
      <c r="E78" s="249">
        <f>E79</f>
        <v>1000</v>
      </c>
      <c r="F78" s="255">
        <v>1000</v>
      </c>
      <c r="G78" s="181">
        <v>1000</v>
      </c>
    </row>
    <row r="79" spans="1:7" s="166" customFormat="1" ht="23.25">
      <c r="A79" s="247" t="s">
        <v>340</v>
      </c>
      <c r="B79" s="248" t="s">
        <v>421</v>
      </c>
      <c r="C79" s="248" t="s">
        <v>302</v>
      </c>
      <c r="D79" s="248" t="s">
        <v>102</v>
      </c>
      <c r="E79" s="249">
        <v>1000</v>
      </c>
      <c r="F79" s="281">
        <v>90700</v>
      </c>
      <c r="G79" s="180">
        <v>90700</v>
      </c>
    </row>
    <row r="80" spans="1:7" ht="48.75" customHeight="1">
      <c r="A80" s="264" t="s">
        <v>423</v>
      </c>
      <c r="B80" s="276" t="s">
        <v>323</v>
      </c>
      <c r="C80" s="248"/>
      <c r="D80" s="248"/>
      <c r="E80" s="277">
        <f>E81</f>
        <v>0</v>
      </c>
      <c r="F80" s="255">
        <v>1000</v>
      </c>
      <c r="G80" s="181">
        <v>1000</v>
      </c>
    </row>
    <row r="81" spans="1:7" ht="90">
      <c r="A81" s="238" t="s">
        <v>424</v>
      </c>
      <c r="B81" s="276" t="s">
        <v>329</v>
      </c>
      <c r="C81" s="276"/>
      <c r="D81" s="276"/>
      <c r="E81" s="277">
        <f>E82</f>
        <v>0</v>
      </c>
      <c r="F81" s="255">
        <v>9000</v>
      </c>
      <c r="G81" s="181">
        <f>G82</f>
        <v>7000</v>
      </c>
    </row>
    <row r="82" spans="1:7" ht="46.5">
      <c r="A82" s="286" t="s">
        <v>313</v>
      </c>
      <c r="B82" s="248" t="s">
        <v>329</v>
      </c>
      <c r="C82" s="248" t="s">
        <v>302</v>
      </c>
      <c r="D82" s="248"/>
      <c r="E82" s="249">
        <f>E83</f>
        <v>0</v>
      </c>
      <c r="F82" s="255">
        <v>9000</v>
      </c>
      <c r="G82" s="181">
        <v>7000</v>
      </c>
    </row>
    <row r="83" spans="1:7" ht="71.25" customHeight="1">
      <c r="A83" s="247" t="s">
        <v>632</v>
      </c>
      <c r="B83" s="248" t="s">
        <v>329</v>
      </c>
      <c r="C83" s="248" t="s">
        <v>302</v>
      </c>
      <c r="D83" s="248" t="s">
        <v>98</v>
      </c>
      <c r="E83" s="249">
        <v>0</v>
      </c>
      <c r="F83" s="255">
        <f>F84</f>
        <v>1000</v>
      </c>
      <c r="G83" s="181">
        <f>G84</f>
        <v>1000</v>
      </c>
    </row>
    <row r="84" spans="1:7" ht="45" hidden="1">
      <c r="A84" s="288" t="s">
        <v>330</v>
      </c>
      <c r="B84" s="276" t="s">
        <v>331</v>
      </c>
      <c r="C84" s="276"/>
      <c r="D84" s="276"/>
      <c r="E84" s="277">
        <f>E86</f>
        <v>0</v>
      </c>
      <c r="F84" s="255">
        <v>1000</v>
      </c>
      <c r="G84" s="181">
        <v>1000</v>
      </c>
    </row>
    <row r="85" spans="1:7" ht="90" hidden="1">
      <c r="A85" s="238" t="s">
        <v>320</v>
      </c>
      <c r="B85" s="276" t="s">
        <v>332</v>
      </c>
      <c r="C85" s="276"/>
      <c r="D85" s="276"/>
      <c r="E85" s="277">
        <f>E86</f>
        <v>0</v>
      </c>
      <c r="F85" s="255"/>
      <c r="G85" s="181"/>
    </row>
    <row r="86" spans="1:7" ht="46.5" hidden="1">
      <c r="A86" s="286" t="s">
        <v>313</v>
      </c>
      <c r="B86" s="248" t="s">
        <v>332</v>
      </c>
      <c r="C86" s="248" t="s">
        <v>302</v>
      </c>
      <c r="D86" s="248"/>
      <c r="E86" s="249">
        <f>E87</f>
        <v>0</v>
      </c>
      <c r="F86" s="255"/>
      <c r="G86" s="181"/>
    </row>
    <row r="87" spans="1:7" ht="46.5" hidden="1">
      <c r="A87" s="247" t="s">
        <v>333</v>
      </c>
      <c r="B87" s="248" t="s">
        <v>332</v>
      </c>
      <c r="C87" s="248" t="s">
        <v>302</v>
      </c>
      <c r="D87" s="248" t="s">
        <v>334</v>
      </c>
      <c r="E87" s="249"/>
      <c r="F87" s="255"/>
      <c r="G87" s="181"/>
    </row>
    <row r="88" spans="1:7" ht="45">
      <c r="A88" s="288" t="s">
        <v>335</v>
      </c>
      <c r="B88" s="276" t="s">
        <v>336</v>
      </c>
      <c r="C88" s="276"/>
      <c r="D88" s="276"/>
      <c r="E88" s="277">
        <f>E89</f>
        <v>489202.17</v>
      </c>
      <c r="F88" s="255"/>
      <c r="G88" s="181"/>
    </row>
    <row r="89" spans="1:7" ht="45">
      <c r="A89" s="288" t="s">
        <v>337</v>
      </c>
      <c r="B89" s="276" t="s">
        <v>338</v>
      </c>
      <c r="C89" s="276"/>
      <c r="D89" s="276"/>
      <c r="E89" s="277">
        <f>E90+E100+E110</f>
        <v>489202.17</v>
      </c>
      <c r="F89" s="281">
        <f>F91+F123+F120</f>
        <v>80180</v>
      </c>
      <c r="G89" s="183">
        <f>G91+G123+G120</f>
        <v>80200</v>
      </c>
    </row>
    <row r="90" spans="1:7" ht="90">
      <c r="A90" s="238" t="s">
        <v>424</v>
      </c>
      <c r="B90" s="276" t="s">
        <v>339</v>
      </c>
      <c r="C90" s="276"/>
      <c r="D90" s="276"/>
      <c r="E90" s="277">
        <f>E91</f>
        <v>483802.17</v>
      </c>
      <c r="F90" s="255">
        <f>F91+F120+F123</f>
        <v>80180</v>
      </c>
      <c r="G90" s="181">
        <v>80200</v>
      </c>
    </row>
    <row r="91" spans="1:7" ht="30.75" customHeight="1">
      <c r="A91" s="286" t="s">
        <v>313</v>
      </c>
      <c r="B91" s="248" t="s">
        <v>339</v>
      </c>
      <c r="C91" s="248" t="s">
        <v>302</v>
      </c>
      <c r="D91" s="248"/>
      <c r="E91" s="249">
        <f>E99</f>
        <v>483802.17</v>
      </c>
      <c r="F91" s="255">
        <v>60000</v>
      </c>
      <c r="G91" s="181">
        <v>60000</v>
      </c>
    </row>
    <row r="92" spans="1:7" ht="16.5" hidden="1" customHeight="1" thickBot="1">
      <c r="A92" s="247" t="s">
        <v>340</v>
      </c>
      <c r="B92" s="248" t="s">
        <v>339</v>
      </c>
      <c r="C92" s="248" t="s">
        <v>302</v>
      </c>
      <c r="D92" s="248" t="s">
        <v>102</v>
      </c>
      <c r="E92" s="249">
        <v>1247500</v>
      </c>
      <c r="F92" s="255"/>
      <c r="G92" s="181"/>
    </row>
    <row r="93" spans="1:7" ht="63.75" hidden="1" customHeight="1" thickBot="1">
      <c r="A93" s="238" t="s">
        <v>320</v>
      </c>
      <c r="B93" s="276" t="s">
        <v>341</v>
      </c>
      <c r="C93" s="276"/>
      <c r="D93" s="276"/>
      <c r="E93" s="277">
        <f>E94</f>
        <v>100000</v>
      </c>
      <c r="F93" s="255"/>
      <c r="G93" s="181"/>
    </row>
    <row r="94" spans="1:7" ht="16.5" hidden="1" customHeight="1" thickBot="1">
      <c r="A94" s="286" t="s">
        <v>313</v>
      </c>
      <c r="B94" s="248" t="s">
        <v>341</v>
      </c>
      <c r="C94" s="248" t="s">
        <v>302</v>
      </c>
      <c r="D94" s="248"/>
      <c r="E94" s="249">
        <f>E95</f>
        <v>100000</v>
      </c>
      <c r="F94" s="279"/>
      <c r="G94" s="184"/>
    </row>
    <row r="95" spans="1:7" ht="16.5" hidden="1" customHeight="1" thickBot="1">
      <c r="A95" s="247" t="s">
        <v>340</v>
      </c>
      <c r="B95" s="248" t="s">
        <v>341</v>
      </c>
      <c r="C95" s="248" t="s">
        <v>302</v>
      </c>
      <c r="D95" s="248" t="s">
        <v>102</v>
      </c>
      <c r="E95" s="249">
        <v>100000</v>
      </c>
      <c r="F95" s="255"/>
      <c r="G95" s="181"/>
    </row>
    <row r="96" spans="1:7" ht="16.5" hidden="1" customHeight="1" thickBot="1">
      <c r="A96" s="288" t="s">
        <v>342</v>
      </c>
      <c r="B96" s="276" t="s">
        <v>343</v>
      </c>
      <c r="C96" s="276"/>
      <c r="D96" s="276"/>
      <c r="E96" s="277">
        <f>E98</f>
        <v>483802.17</v>
      </c>
      <c r="F96" s="255"/>
      <c r="G96" s="181"/>
    </row>
    <row r="97" spans="1:7" ht="63.75" hidden="1" customHeight="1" thickBot="1">
      <c r="A97" s="238" t="s">
        <v>320</v>
      </c>
      <c r="B97" s="276" t="s">
        <v>344</v>
      </c>
      <c r="C97" s="276"/>
      <c r="D97" s="276"/>
      <c r="E97" s="277">
        <f>E98</f>
        <v>483802.17</v>
      </c>
      <c r="F97" s="281"/>
      <c r="G97" s="180"/>
    </row>
    <row r="98" spans="1:7" ht="16.5" hidden="1" customHeight="1" thickBot="1">
      <c r="A98" s="286" t="s">
        <v>313</v>
      </c>
      <c r="B98" s="248" t="s">
        <v>344</v>
      </c>
      <c r="C98" s="248" t="s">
        <v>302</v>
      </c>
      <c r="D98" s="248"/>
      <c r="E98" s="249">
        <f>E99</f>
        <v>483802.17</v>
      </c>
      <c r="F98" s="255"/>
      <c r="G98" s="181"/>
    </row>
    <row r="99" spans="1:7" ht="39" customHeight="1">
      <c r="A99" s="247" t="s">
        <v>340</v>
      </c>
      <c r="B99" s="248" t="s">
        <v>339</v>
      </c>
      <c r="C99" s="248" t="s">
        <v>302</v>
      </c>
      <c r="D99" s="248" t="s">
        <v>102</v>
      </c>
      <c r="E99" s="249">
        <v>483802.17</v>
      </c>
      <c r="F99" s="255"/>
      <c r="G99" s="181"/>
    </row>
    <row r="100" spans="1:7" ht="90">
      <c r="A100" s="238" t="s">
        <v>424</v>
      </c>
      <c r="B100" s="276" t="s">
        <v>341</v>
      </c>
      <c r="C100" s="276"/>
      <c r="D100" s="276"/>
      <c r="E100" s="277">
        <f>E101</f>
        <v>5400</v>
      </c>
      <c r="F100" s="255">
        <f>F101+F131+F134</f>
        <v>66000</v>
      </c>
      <c r="G100" s="181">
        <v>80200</v>
      </c>
    </row>
    <row r="101" spans="1:7" ht="30.75" customHeight="1">
      <c r="A101" s="286" t="s">
        <v>313</v>
      </c>
      <c r="B101" s="248" t="s">
        <v>341</v>
      </c>
      <c r="C101" s="248" t="s">
        <v>302</v>
      </c>
      <c r="D101" s="248"/>
      <c r="E101" s="249">
        <f>E109</f>
        <v>5400</v>
      </c>
      <c r="F101" s="255">
        <v>60000</v>
      </c>
      <c r="G101" s="181">
        <v>60000</v>
      </c>
    </row>
    <row r="102" spans="1:7" ht="16.5" hidden="1" customHeight="1" thickBot="1">
      <c r="A102" s="247" t="s">
        <v>340</v>
      </c>
      <c r="B102" s="248" t="s">
        <v>339</v>
      </c>
      <c r="C102" s="248" t="s">
        <v>302</v>
      </c>
      <c r="D102" s="248" t="s">
        <v>102</v>
      </c>
      <c r="E102" s="249">
        <v>1247500</v>
      </c>
      <c r="F102" s="255"/>
      <c r="G102" s="181"/>
    </row>
    <row r="103" spans="1:7" ht="63.75" hidden="1" customHeight="1" thickBot="1">
      <c r="A103" s="238" t="s">
        <v>320</v>
      </c>
      <c r="B103" s="276" t="s">
        <v>341</v>
      </c>
      <c r="C103" s="276"/>
      <c r="D103" s="276"/>
      <c r="E103" s="277">
        <f>E104</f>
        <v>100000</v>
      </c>
      <c r="F103" s="255"/>
      <c r="G103" s="181"/>
    </row>
    <row r="104" spans="1:7" ht="16.5" hidden="1" customHeight="1" thickBot="1">
      <c r="A104" s="286" t="s">
        <v>313</v>
      </c>
      <c r="B104" s="248" t="s">
        <v>341</v>
      </c>
      <c r="C104" s="248" t="s">
        <v>302</v>
      </c>
      <c r="D104" s="248"/>
      <c r="E104" s="249">
        <f>E105</f>
        <v>100000</v>
      </c>
      <c r="F104" s="279"/>
      <c r="G104" s="184"/>
    </row>
    <row r="105" spans="1:7" ht="16.5" hidden="1" customHeight="1" thickBot="1">
      <c r="A105" s="247" t="s">
        <v>340</v>
      </c>
      <c r="B105" s="248" t="s">
        <v>341</v>
      </c>
      <c r="C105" s="248" t="s">
        <v>302</v>
      </c>
      <c r="D105" s="248" t="s">
        <v>102</v>
      </c>
      <c r="E105" s="249">
        <v>100000</v>
      </c>
      <c r="F105" s="255"/>
      <c r="G105" s="181"/>
    </row>
    <row r="106" spans="1:7" ht="16.5" hidden="1" customHeight="1" thickBot="1">
      <c r="A106" s="288" t="s">
        <v>342</v>
      </c>
      <c r="B106" s="276" t="s">
        <v>343</v>
      </c>
      <c r="C106" s="276"/>
      <c r="D106" s="276"/>
      <c r="E106" s="277">
        <f>E108</f>
        <v>5400</v>
      </c>
      <c r="F106" s="255"/>
      <c r="G106" s="181"/>
    </row>
    <row r="107" spans="1:7" ht="63.75" hidden="1" customHeight="1" thickBot="1">
      <c r="A107" s="238" t="s">
        <v>320</v>
      </c>
      <c r="B107" s="276" t="s">
        <v>344</v>
      </c>
      <c r="C107" s="276"/>
      <c r="D107" s="276"/>
      <c r="E107" s="277">
        <f>E108</f>
        <v>5400</v>
      </c>
      <c r="F107" s="281"/>
      <c r="G107" s="180"/>
    </row>
    <row r="108" spans="1:7" ht="16.5" hidden="1" customHeight="1" thickBot="1">
      <c r="A108" s="286" t="s">
        <v>313</v>
      </c>
      <c r="B108" s="248" t="s">
        <v>344</v>
      </c>
      <c r="C108" s="248" t="s">
        <v>302</v>
      </c>
      <c r="D108" s="248"/>
      <c r="E108" s="249">
        <f>E109</f>
        <v>5400</v>
      </c>
      <c r="F108" s="255"/>
      <c r="G108" s="181"/>
    </row>
    <row r="109" spans="1:7" ht="39" customHeight="1">
      <c r="A109" s="247" t="s">
        <v>340</v>
      </c>
      <c r="B109" s="248" t="s">
        <v>341</v>
      </c>
      <c r="C109" s="248" t="s">
        <v>302</v>
      </c>
      <c r="D109" s="248" t="s">
        <v>102</v>
      </c>
      <c r="E109" s="249">
        <v>5400</v>
      </c>
      <c r="F109" s="255"/>
      <c r="G109" s="181"/>
    </row>
    <row r="110" spans="1:7" ht="90">
      <c r="A110" s="238" t="s">
        <v>424</v>
      </c>
      <c r="B110" s="276" t="s">
        <v>425</v>
      </c>
      <c r="C110" s="276"/>
      <c r="D110" s="276"/>
      <c r="E110" s="277">
        <f>E111</f>
        <v>0</v>
      </c>
      <c r="F110" s="255">
        <f>F111+F141+F144</f>
        <v>410000</v>
      </c>
      <c r="G110" s="181">
        <v>80200</v>
      </c>
    </row>
    <row r="111" spans="1:7" ht="30.75" customHeight="1">
      <c r="A111" s="286" t="s">
        <v>313</v>
      </c>
      <c r="B111" s="248" t="s">
        <v>425</v>
      </c>
      <c r="C111" s="248" t="s">
        <v>302</v>
      </c>
      <c r="D111" s="248"/>
      <c r="E111" s="249">
        <f>E119</f>
        <v>0</v>
      </c>
      <c r="F111" s="255">
        <v>60000</v>
      </c>
      <c r="G111" s="181">
        <v>60000</v>
      </c>
    </row>
    <row r="112" spans="1:7" ht="16.5" hidden="1" customHeight="1" thickBot="1">
      <c r="A112" s="247" t="s">
        <v>340</v>
      </c>
      <c r="B112" s="248" t="s">
        <v>339</v>
      </c>
      <c r="C112" s="248" t="s">
        <v>302</v>
      </c>
      <c r="D112" s="248" t="s">
        <v>102</v>
      </c>
      <c r="E112" s="249">
        <v>1247500</v>
      </c>
      <c r="F112" s="255"/>
      <c r="G112" s="181"/>
    </row>
    <row r="113" spans="1:7" ht="63.75" hidden="1" customHeight="1" thickBot="1">
      <c r="A113" s="238" t="s">
        <v>320</v>
      </c>
      <c r="B113" s="276" t="s">
        <v>341</v>
      </c>
      <c r="C113" s="276"/>
      <c r="D113" s="276"/>
      <c r="E113" s="277">
        <f>E114</f>
        <v>100000</v>
      </c>
      <c r="F113" s="255"/>
      <c r="G113" s="181"/>
    </row>
    <row r="114" spans="1:7" ht="16.5" hidden="1" customHeight="1" thickBot="1">
      <c r="A114" s="286" t="s">
        <v>313</v>
      </c>
      <c r="B114" s="248" t="s">
        <v>341</v>
      </c>
      <c r="C114" s="248" t="s">
        <v>302</v>
      </c>
      <c r="D114" s="248"/>
      <c r="E114" s="249">
        <f>E115</f>
        <v>100000</v>
      </c>
      <c r="F114" s="279"/>
      <c r="G114" s="184"/>
    </row>
    <row r="115" spans="1:7" ht="16.5" hidden="1" customHeight="1" thickBot="1">
      <c r="A115" s="247" t="s">
        <v>340</v>
      </c>
      <c r="B115" s="248" t="s">
        <v>341</v>
      </c>
      <c r="C115" s="248" t="s">
        <v>302</v>
      </c>
      <c r="D115" s="248" t="s">
        <v>102</v>
      </c>
      <c r="E115" s="249">
        <v>100000</v>
      </c>
      <c r="F115" s="255"/>
      <c r="G115" s="181"/>
    </row>
    <row r="116" spans="1:7" ht="16.5" hidden="1" customHeight="1" thickBot="1">
      <c r="A116" s="288" t="s">
        <v>342</v>
      </c>
      <c r="B116" s="276" t="s">
        <v>343</v>
      </c>
      <c r="C116" s="276"/>
      <c r="D116" s="276"/>
      <c r="E116" s="277">
        <f>E118</f>
        <v>0</v>
      </c>
      <c r="F116" s="255"/>
      <c r="G116" s="181"/>
    </row>
    <row r="117" spans="1:7" ht="63.75" hidden="1" customHeight="1" thickBot="1">
      <c r="A117" s="238" t="s">
        <v>320</v>
      </c>
      <c r="B117" s="276" t="s">
        <v>344</v>
      </c>
      <c r="C117" s="276"/>
      <c r="D117" s="276"/>
      <c r="E117" s="277">
        <f>E118</f>
        <v>0</v>
      </c>
      <c r="F117" s="281"/>
      <c r="G117" s="180"/>
    </row>
    <row r="118" spans="1:7" ht="16.5" hidden="1" customHeight="1" thickBot="1">
      <c r="A118" s="286" t="s">
        <v>313</v>
      </c>
      <c r="B118" s="248" t="s">
        <v>344</v>
      </c>
      <c r="C118" s="248" t="s">
        <v>302</v>
      </c>
      <c r="D118" s="248"/>
      <c r="E118" s="249">
        <f>E119</f>
        <v>0</v>
      </c>
      <c r="F118" s="255"/>
      <c r="G118" s="181"/>
    </row>
    <row r="119" spans="1:7" ht="39" customHeight="1">
      <c r="A119" s="247" t="s">
        <v>340</v>
      </c>
      <c r="B119" s="248" t="s">
        <v>425</v>
      </c>
      <c r="C119" s="248" t="s">
        <v>302</v>
      </c>
      <c r="D119" s="248" t="s">
        <v>102</v>
      </c>
      <c r="E119" s="249">
        <v>0</v>
      </c>
      <c r="F119" s="255"/>
      <c r="G119" s="181"/>
    </row>
    <row r="120" spans="1:7" ht="45" hidden="1">
      <c r="A120" s="288" t="s">
        <v>345</v>
      </c>
      <c r="B120" s="276" t="s">
        <v>346</v>
      </c>
      <c r="C120" s="276"/>
      <c r="D120" s="276"/>
      <c r="E120" s="277">
        <f>E122</f>
        <v>0</v>
      </c>
      <c r="F120" s="255">
        <f>F121</f>
        <v>18180</v>
      </c>
      <c r="G120" s="181">
        <f>G121</f>
        <v>18200</v>
      </c>
    </row>
    <row r="121" spans="1:7" ht="90" hidden="1">
      <c r="A121" s="238" t="s">
        <v>320</v>
      </c>
      <c r="B121" s="276" t="s">
        <v>347</v>
      </c>
      <c r="C121" s="276"/>
      <c r="D121" s="276"/>
      <c r="E121" s="277">
        <f>E122</f>
        <v>0</v>
      </c>
      <c r="F121" s="255">
        <v>18180</v>
      </c>
      <c r="G121" s="181">
        <v>18200</v>
      </c>
    </row>
    <row r="122" spans="1:7" ht="46.5" hidden="1">
      <c r="A122" s="286" t="s">
        <v>313</v>
      </c>
      <c r="B122" s="248" t="s">
        <v>347</v>
      </c>
      <c r="C122" s="248" t="s">
        <v>302</v>
      </c>
      <c r="D122" s="248"/>
      <c r="E122" s="249">
        <f>E123</f>
        <v>0</v>
      </c>
      <c r="F122" s="255">
        <v>78200</v>
      </c>
      <c r="G122" s="181">
        <v>78200</v>
      </c>
    </row>
    <row r="123" spans="1:7" ht="23.25" hidden="1">
      <c r="A123" s="247" t="s">
        <v>340</v>
      </c>
      <c r="B123" s="248" t="s">
        <v>347</v>
      </c>
      <c r="C123" s="248" t="s">
        <v>302</v>
      </c>
      <c r="D123" s="248" t="s">
        <v>102</v>
      </c>
      <c r="E123" s="249"/>
      <c r="F123" s="255">
        <v>2000</v>
      </c>
      <c r="G123" s="181">
        <v>2000</v>
      </c>
    </row>
    <row r="124" spans="1:7" ht="45">
      <c r="A124" s="288" t="s">
        <v>348</v>
      </c>
      <c r="B124" s="276" t="s">
        <v>349</v>
      </c>
      <c r="C124" s="276"/>
      <c r="D124" s="276"/>
      <c r="E124" s="277">
        <f>E125</f>
        <v>1000</v>
      </c>
      <c r="F124" s="281" t="e">
        <f>#REF!</f>
        <v>#REF!</v>
      </c>
      <c r="G124" s="180" t="e">
        <f>#REF!</f>
        <v>#REF!</v>
      </c>
    </row>
    <row r="125" spans="1:7" ht="45" hidden="1">
      <c r="A125" s="289" t="s">
        <v>426</v>
      </c>
      <c r="B125" s="276" t="s">
        <v>427</v>
      </c>
      <c r="C125" s="276"/>
      <c r="D125" s="276"/>
      <c r="E125" s="277">
        <f>E126</f>
        <v>1000</v>
      </c>
      <c r="F125" s="281"/>
      <c r="G125" s="180"/>
    </row>
    <row r="126" spans="1:7" ht="90">
      <c r="A126" s="238" t="s">
        <v>424</v>
      </c>
      <c r="B126" s="276" t="s">
        <v>588</v>
      </c>
      <c r="C126" s="276"/>
      <c r="D126" s="276"/>
      <c r="E126" s="277">
        <f>E127</f>
        <v>1000</v>
      </c>
      <c r="F126" s="255">
        <v>20000</v>
      </c>
      <c r="G126" s="181">
        <v>20000</v>
      </c>
    </row>
    <row r="127" spans="1:7" ht="56.45" customHeight="1">
      <c r="A127" s="286" t="s">
        <v>313</v>
      </c>
      <c r="B127" s="248" t="s">
        <v>588</v>
      </c>
      <c r="C127" s="248" t="s">
        <v>302</v>
      </c>
      <c r="D127" s="248"/>
      <c r="E127" s="249">
        <f>E128</f>
        <v>1000</v>
      </c>
      <c r="F127" s="281">
        <f>F128+F130</f>
        <v>10000</v>
      </c>
      <c r="G127" s="180">
        <f>G128+G130</f>
        <v>10000</v>
      </c>
    </row>
    <row r="128" spans="1:7" customFormat="1" ht="66" customHeight="1">
      <c r="A128" s="247" t="s">
        <v>350</v>
      </c>
      <c r="B128" s="248" t="s">
        <v>588</v>
      </c>
      <c r="C128" s="248" t="s">
        <v>302</v>
      </c>
      <c r="D128" s="248" t="s">
        <v>286</v>
      </c>
      <c r="E128" s="249">
        <v>1000</v>
      </c>
      <c r="F128" s="281">
        <v>4000</v>
      </c>
      <c r="G128" s="180">
        <v>4000</v>
      </c>
    </row>
    <row r="129" spans="1:7" customFormat="1" ht="84.6" customHeight="1">
      <c r="A129" s="264" t="s">
        <v>351</v>
      </c>
      <c r="B129" s="276" t="s">
        <v>352</v>
      </c>
      <c r="C129" s="276"/>
      <c r="D129" s="276"/>
      <c r="E129" s="277">
        <f>E134+E156</f>
        <v>30000</v>
      </c>
      <c r="F129" s="281">
        <v>4000</v>
      </c>
      <c r="G129" s="180">
        <v>4000</v>
      </c>
    </row>
    <row r="130" spans="1:7" ht="45" hidden="1">
      <c r="A130" s="287" t="s">
        <v>353</v>
      </c>
      <c r="B130" s="276" t="s">
        <v>354</v>
      </c>
      <c r="C130" s="276"/>
      <c r="D130" s="276"/>
      <c r="E130" s="277">
        <f>E132</f>
        <v>0</v>
      </c>
      <c r="F130" s="255">
        <f>F131</f>
        <v>6000</v>
      </c>
      <c r="G130" s="181">
        <f>G131</f>
        <v>6000</v>
      </c>
    </row>
    <row r="131" spans="1:7" ht="39" hidden="1" customHeight="1" thickBot="1">
      <c r="A131" s="238" t="s">
        <v>320</v>
      </c>
      <c r="B131" s="276" t="s">
        <v>355</v>
      </c>
      <c r="C131" s="276"/>
      <c r="D131" s="276"/>
      <c r="E131" s="277">
        <f>E132</f>
        <v>0</v>
      </c>
      <c r="F131" s="255">
        <v>6000</v>
      </c>
      <c r="G131" s="181">
        <v>6000</v>
      </c>
    </row>
    <row r="132" spans="1:7" ht="39" hidden="1" customHeight="1" thickBot="1">
      <c r="A132" s="286" t="s">
        <v>313</v>
      </c>
      <c r="B132" s="248" t="s">
        <v>355</v>
      </c>
      <c r="C132" s="248" t="s">
        <v>302</v>
      </c>
      <c r="D132" s="248"/>
      <c r="E132" s="249">
        <f>E133</f>
        <v>0</v>
      </c>
      <c r="F132" s="255"/>
      <c r="G132" s="181"/>
    </row>
    <row r="133" spans="1:7" ht="23.25" hidden="1">
      <c r="A133" s="247" t="s">
        <v>356</v>
      </c>
      <c r="B133" s="248" t="s">
        <v>355</v>
      </c>
      <c r="C133" s="248" t="s">
        <v>302</v>
      </c>
      <c r="D133" s="248" t="s">
        <v>357</v>
      </c>
      <c r="E133" s="249"/>
      <c r="F133" s="281">
        <f t="shared" ref="F133:G134" si="0">F134</f>
        <v>0</v>
      </c>
      <c r="G133" s="180">
        <f t="shared" si="0"/>
        <v>0</v>
      </c>
    </row>
    <row r="134" spans="1:7" ht="22.5">
      <c r="A134" s="264" t="s">
        <v>429</v>
      </c>
      <c r="B134" s="276" t="s">
        <v>359</v>
      </c>
      <c r="C134" s="276"/>
      <c r="D134" s="276"/>
      <c r="E134" s="277">
        <f>E135+E147+E150+E153</f>
        <v>30000</v>
      </c>
      <c r="F134" s="255">
        <f t="shared" si="0"/>
        <v>0</v>
      </c>
      <c r="G134" s="181">
        <f t="shared" si="0"/>
        <v>0</v>
      </c>
    </row>
    <row r="135" spans="1:7" ht="90">
      <c r="A135" s="238" t="s">
        <v>424</v>
      </c>
      <c r="B135" s="276" t="s">
        <v>428</v>
      </c>
      <c r="C135" s="276"/>
      <c r="D135" s="276"/>
      <c r="E135" s="277">
        <f>E136</f>
        <v>30000</v>
      </c>
      <c r="F135" s="255"/>
      <c r="G135" s="181"/>
    </row>
    <row r="136" spans="1:7" ht="46.5">
      <c r="A136" s="286" t="s">
        <v>313</v>
      </c>
      <c r="B136" s="248" t="s">
        <v>428</v>
      </c>
      <c r="C136" s="248" t="s">
        <v>302</v>
      </c>
      <c r="D136" s="248"/>
      <c r="E136" s="249">
        <f>E137</f>
        <v>30000</v>
      </c>
      <c r="F136" s="255"/>
      <c r="G136" s="181"/>
    </row>
    <row r="137" spans="1:7" ht="23.25">
      <c r="A137" s="247" t="s">
        <v>112</v>
      </c>
      <c r="B137" s="248" t="s">
        <v>428</v>
      </c>
      <c r="C137" s="248" t="s">
        <v>302</v>
      </c>
      <c r="D137" s="248" t="s">
        <v>113</v>
      </c>
      <c r="E137" s="249">
        <v>30000</v>
      </c>
      <c r="F137" s="255"/>
      <c r="G137" s="181"/>
    </row>
    <row r="138" spans="1:7" ht="45" hidden="1">
      <c r="A138" s="264" t="s">
        <v>358</v>
      </c>
      <c r="B138" s="276" t="s">
        <v>359</v>
      </c>
      <c r="C138" s="276"/>
      <c r="D138" s="276"/>
      <c r="E138" s="277">
        <f>E139+E142+E145</f>
        <v>0</v>
      </c>
      <c r="F138" s="255"/>
      <c r="G138" s="181"/>
    </row>
    <row r="139" spans="1:7" ht="23.25" hidden="1">
      <c r="A139" s="247" t="s">
        <v>360</v>
      </c>
      <c r="B139" s="248" t="s">
        <v>361</v>
      </c>
      <c r="C139" s="248"/>
      <c r="D139" s="248"/>
      <c r="E139" s="249">
        <f>E140</f>
        <v>0</v>
      </c>
      <c r="F139" s="255"/>
      <c r="G139" s="181"/>
    </row>
    <row r="140" spans="1:7" ht="116.25" hidden="1">
      <c r="A140" s="247" t="s">
        <v>299</v>
      </c>
      <c r="B140" s="248" t="s">
        <v>361</v>
      </c>
      <c r="C140" s="248" t="s">
        <v>300</v>
      </c>
      <c r="D140" s="248"/>
      <c r="E140" s="249">
        <f>E141</f>
        <v>0</v>
      </c>
      <c r="F140" s="255"/>
      <c r="G140" s="181"/>
    </row>
    <row r="141" spans="1:7" ht="23.25" hidden="1">
      <c r="A141" s="247" t="s">
        <v>112</v>
      </c>
      <c r="B141" s="248" t="s">
        <v>361</v>
      </c>
      <c r="C141" s="248" t="s">
        <v>300</v>
      </c>
      <c r="D141" s="248" t="s">
        <v>113</v>
      </c>
      <c r="E141" s="249"/>
      <c r="F141" s="255"/>
      <c r="G141" s="181"/>
    </row>
    <row r="142" spans="1:7" ht="46.5" hidden="1">
      <c r="A142" s="247" t="s">
        <v>327</v>
      </c>
      <c r="B142" s="248" t="s">
        <v>362</v>
      </c>
      <c r="C142" s="248"/>
      <c r="D142" s="248"/>
      <c r="E142" s="249">
        <f>E143</f>
        <v>0</v>
      </c>
      <c r="F142" s="255"/>
      <c r="G142" s="181"/>
    </row>
    <row r="143" spans="1:7" ht="47.45" hidden="1" customHeight="1" thickBot="1">
      <c r="A143" s="286" t="s">
        <v>313</v>
      </c>
      <c r="B143" s="248" t="s">
        <v>362</v>
      </c>
      <c r="C143" s="248" t="s">
        <v>302</v>
      </c>
      <c r="D143" s="248"/>
      <c r="E143" s="249">
        <f>E144</f>
        <v>0</v>
      </c>
      <c r="F143" s="281">
        <f t="shared" ref="F143:G144" si="1">F144</f>
        <v>350000</v>
      </c>
      <c r="G143" s="180">
        <f t="shared" si="1"/>
        <v>350000</v>
      </c>
    </row>
    <row r="144" spans="1:7" ht="70.150000000000006" hidden="1" customHeight="1" thickBot="1">
      <c r="A144" s="247" t="s">
        <v>112</v>
      </c>
      <c r="B144" s="248" t="s">
        <v>362</v>
      </c>
      <c r="C144" s="248" t="s">
        <v>302</v>
      </c>
      <c r="D144" s="248" t="s">
        <v>113</v>
      </c>
      <c r="E144" s="249"/>
      <c r="F144" s="281">
        <f t="shared" si="1"/>
        <v>350000</v>
      </c>
      <c r="G144" s="180">
        <f t="shared" si="1"/>
        <v>350000</v>
      </c>
    </row>
    <row r="145" spans="1:7" ht="26.45" hidden="1" customHeight="1" thickBot="1">
      <c r="A145" s="286" t="s">
        <v>314</v>
      </c>
      <c r="B145" s="248" t="s">
        <v>362</v>
      </c>
      <c r="C145" s="248" t="s">
        <v>315</v>
      </c>
      <c r="D145" s="248"/>
      <c r="E145" s="249"/>
      <c r="F145" s="255">
        <v>350000</v>
      </c>
      <c r="G145" s="181">
        <v>350000</v>
      </c>
    </row>
    <row r="146" spans="1:7" s="166" customFormat="1" ht="29.25" hidden="1" customHeight="1" thickBot="1">
      <c r="A146" s="247" t="s">
        <v>112</v>
      </c>
      <c r="B146" s="248" t="s">
        <v>362</v>
      </c>
      <c r="C146" s="248" t="s">
        <v>315</v>
      </c>
      <c r="D146" s="248" t="s">
        <v>113</v>
      </c>
      <c r="E146" s="249"/>
      <c r="F146" s="281"/>
      <c r="G146" s="180"/>
    </row>
    <row r="147" spans="1:7" ht="90">
      <c r="A147" s="238" t="s">
        <v>424</v>
      </c>
      <c r="B147" s="276" t="s">
        <v>430</v>
      </c>
      <c r="C147" s="276"/>
      <c r="D147" s="276"/>
      <c r="E147" s="277">
        <f>E148</f>
        <v>0</v>
      </c>
      <c r="F147" s="255"/>
      <c r="G147" s="181"/>
    </row>
    <row r="148" spans="1:7" ht="46.5">
      <c r="A148" s="286" t="s">
        <v>313</v>
      </c>
      <c r="B148" s="248" t="s">
        <v>430</v>
      </c>
      <c r="C148" s="248" t="s">
        <v>302</v>
      </c>
      <c r="D148" s="248"/>
      <c r="E148" s="249">
        <f>E149</f>
        <v>0</v>
      </c>
      <c r="F148" s="255"/>
      <c r="G148" s="181"/>
    </row>
    <row r="149" spans="1:7" ht="23.25">
      <c r="A149" s="247" t="s">
        <v>112</v>
      </c>
      <c r="B149" s="248" t="s">
        <v>430</v>
      </c>
      <c r="C149" s="248" t="s">
        <v>302</v>
      </c>
      <c r="D149" s="248" t="s">
        <v>113</v>
      </c>
      <c r="E149" s="249">
        <v>0</v>
      </c>
      <c r="F149" s="255"/>
      <c r="G149" s="181"/>
    </row>
    <row r="150" spans="1:7" ht="90">
      <c r="A150" s="238" t="s">
        <v>424</v>
      </c>
      <c r="B150" s="276" t="s">
        <v>431</v>
      </c>
      <c r="C150" s="276"/>
      <c r="D150" s="276"/>
      <c r="E150" s="277">
        <f>E151</f>
        <v>0</v>
      </c>
      <c r="F150" s="255"/>
      <c r="G150" s="181"/>
    </row>
    <row r="151" spans="1:7" ht="46.5">
      <c r="A151" s="286" t="s">
        <v>313</v>
      </c>
      <c r="B151" s="248" t="s">
        <v>431</v>
      </c>
      <c r="C151" s="248" t="s">
        <v>302</v>
      </c>
      <c r="D151" s="248"/>
      <c r="E151" s="249">
        <f>E152</f>
        <v>0</v>
      </c>
      <c r="F151" s="255"/>
      <c r="G151" s="181"/>
    </row>
    <row r="152" spans="1:7" ht="23.25">
      <c r="A152" s="247" t="s">
        <v>112</v>
      </c>
      <c r="B152" s="248" t="s">
        <v>431</v>
      </c>
      <c r="C152" s="248" t="s">
        <v>302</v>
      </c>
      <c r="D152" s="248" t="s">
        <v>113</v>
      </c>
      <c r="E152" s="249">
        <v>0</v>
      </c>
      <c r="F152" s="255"/>
      <c r="G152" s="181"/>
    </row>
    <row r="153" spans="1:7" ht="90">
      <c r="A153" s="238" t="s">
        <v>424</v>
      </c>
      <c r="B153" s="276" t="s">
        <v>432</v>
      </c>
      <c r="C153" s="276"/>
      <c r="D153" s="276"/>
      <c r="E153" s="277">
        <f>E154</f>
        <v>0</v>
      </c>
      <c r="F153" s="255"/>
      <c r="G153" s="181"/>
    </row>
    <row r="154" spans="1:7" ht="46.5">
      <c r="A154" s="286" t="s">
        <v>313</v>
      </c>
      <c r="B154" s="248" t="s">
        <v>432</v>
      </c>
      <c r="C154" s="248" t="s">
        <v>302</v>
      </c>
      <c r="D154" s="248"/>
      <c r="E154" s="249">
        <f>E155</f>
        <v>0</v>
      </c>
      <c r="F154" s="255"/>
      <c r="G154" s="181"/>
    </row>
    <row r="155" spans="1:7" ht="23.25">
      <c r="A155" s="247" t="s">
        <v>112</v>
      </c>
      <c r="B155" s="248" t="s">
        <v>432</v>
      </c>
      <c r="C155" s="248" t="s">
        <v>302</v>
      </c>
      <c r="D155" s="248" t="s">
        <v>113</v>
      </c>
      <c r="E155" s="249">
        <v>0</v>
      </c>
      <c r="F155" s="255"/>
      <c r="G155" s="181"/>
    </row>
    <row r="156" spans="1:7" s="166" customFormat="1" ht="67.5">
      <c r="A156" s="264" t="s">
        <v>433</v>
      </c>
      <c r="B156" s="276" t="s">
        <v>363</v>
      </c>
      <c r="C156" s="276"/>
      <c r="D156" s="276"/>
      <c r="E156" s="277">
        <f>E157+E160</f>
        <v>0</v>
      </c>
      <c r="F156" s="281"/>
      <c r="G156" s="180"/>
    </row>
    <row r="157" spans="1:7" ht="90">
      <c r="A157" s="238" t="s">
        <v>424</v>
      </c>
      <c r="B157" s="248" t="s">
        <v>364</v>
      </c>
      <c r="C157" s="248"/>
      <c r="D157" s="248"/>
      <c r="E157" s="277">
        <f>E158</f>
        <v>0</v>
      </c>
      <c r="F157" s="281"/>
      <c r="G157" s="180"/>
    </row>
    <row r="158" spans="1:7" ht="46.5">
      <c r="A158" s="286" t="s">
        <v>313</v>
      </c>
      <c r="B158" s="248" t="s">
        <v>364</v>
      </c>
      <c r="C158" s="248" t="s">
        <v>302</v>
      </c>
      <c r="D158" s="248"/>
      <c r="E158" s="249">
        <f>E159</f>
        <v>0</v>
      </c>
      <c r="F158" s="255"/>
      <c r="G158" s="181"/>
    </row>
    <row r="159" spans="1:7" s="166" customFormat="1" ht="23.25">
      <c r="A159" s="247" t="s">
        <v>112</v>
      </c>
      <c r="B159" s="248" t="s">
        <v>364</v>
      </c>
      <c r="C159" s="248" t="s">
        <v>302</v>
      </c>
      <c r="D159" s="248" t="s">
        <v>113</v>
      </c>
      <c r="E159" s="249">
        <v>0</v>
      </c>
      <c r="F159" s="281">
        <f>F163</f>
        <v>1000</v>
      </c>
      <c r="G159" s="180">
        <f>G163</f>
        <v>1000</v>
      </c>
    </row>
    <row r="160" spans="1:7" ht="90">
      <c r="A160" s="238" t="s">
        <v>424</v>
      </c>
      <c r="B160" s="248" t="s">
        <v>434</v>
      </c>
      <c r="C160" s="248"/>
      <c r="D160" s="248"/>
      <c r="E160" s="277">
        <f>E161</f>
        <v>0</v>
      </c>
      <c r="F160" s="281"/>
      <c r="G160" s="180"/>
    </row>
    <row r="161" spans="1:7" ht="46.5">
      <c r="A161" s="286" t="s">
        <v>313</v>
      </c>
      <c r="B161" s="248" t="s">
        <v>434</v>
      </c>
      <c r="C161" s="248" t="s">
        <v>302</v>
      </c>
      <c r="D161" s="248"/>
      <c r="E161" s="249">
        <f>E162</f>
        <v>0</v>
      </c>
      <c r="F161" s="255"/>
      <c r="G161" s="181"/>
    </row>
    <row r="162" spans="1:7" s="166" customFormat="1" ht="23.25">
      <c r="A162" s="247" t="s">
        <v>112</v>
      </c>
      <c r="B162" s="248" t="s">
        <v>434</v>
      </c>
      <c r="C162" s="248" t="s">
        <v>302</v>
      </c>
      <c r="D162" s="248" t="s">
        <v>113</v>
      </c>
      <c r="E162" s="249">
        <v>0</v>
      </c>
      <c r="F162" s="281" t="e">
        <f>F166</f>
        <v>#REF!</v>
      </c>
      <c r="G162" s="180" t="e">
        <f>G166</f>
        <v>#REF!</v>
      </c>
    </row>
    <row r="163" spans="1:7" s="166" customFormat="1" ht="45">
      <c r="A163" s="264" t="s">
        <v>365</v>
      </c>
      <c r="B163" s="276" t="s">
        <v>366</v>
      </c>
      <c r="C163" s="276"/>
      <c r="D163" s="276"/>
      <c r="E163" s="277">
        <f>E164+E171+E183+E201+E205</f>
        <v>650977.63</v>
      </c>
      <c r="F163" s="281">
        <v>1000</v>
      </c>
      <c r="G163" s="180">
        <v>1000</v>
      </c>
    </row>
    <row r="164" spans="1:7" ht="22.5">
      <c r="A164" s="287" t="s">
        <v>367</v>
      </c>
      <c r="B164" s="276" t="s">
        <v>368</v>
      </c>
      <c r="C164" s="276"/>
      <c r="D164" s="276"/>
      <c r="E164" s="277">
        <f>E165+E168</f>
        <v>2000</v>
      </c>
      <c r="F164" s="255"/>
      <c r="G164" s="181"/>
    </row>
    <row r="165" spans="1:7" ht="90">
      <c r="A165" s="238" t="s">
        <v>424</v>
      </c>
      <c r="B165" s="276" t="s">
        <v>369</v>
      </c>
      <c r="C165" s="276"/>
      <c r="D165" s="276"/>
      <c r="E165" s="277">
        <f>E166</f>
        <v>1000</v>
      </c>
      <c r="F165" s="281"/>
      <c r="G165" s="180"/>
    </row>
    <row r="166" spans="1:7" s="166" customFormat="1" ht="46.5">
      <c r="A166" s="286" t="s">
        <v>313</v>
      </c>
      <c r="B166" s="248" t="s">
        <v>369</v>
      </c>
      <c r="C166" s="248" t="s">
        <v>302</v>
      </c>
      <c r="D166" s="248"/>
      <c r="E166" s="249">
        <f>E167</f>
        <v>1000</v>
      </c>
      <c r="F166" s="281" t="e">
        <f>#REF!</f>
        <v>#REF!</v>
      </c>
      <c r="G166" s="180" t="e">
        <f>#REF!</f>
        <v>#REF!</v>
      </c>
    </row>
    <row r="167" spans="1:7" s="114" customFormat="1" ht="23.25">
      <c r="A167" s="247" t="s">
        <v>262</v>
      </c>
      <c r="B167" s="248" t="s">
        <v>369</v>
      </c>
      <c r="C167" s="248" t="s">
        <v>302</v>
      </c>
      <c r="D167" s="248" t="s">
        <v>264</v>
      </c>
      <c r="E167" s="249">
        <v>1000</v>
      </c>
      <c r="F167" s="282">
        <f>F168</f>
        <v>45000</v>
      </c>
      <c r="G167" s="185">
        <f>G168</f>
        <v>45000</v>
      </c>
    </row>
    <row r="168" spans="1:7" ht="113.25" customHeight="1">
      <c r="A168" s="238" t="s">
        <v>424</v>
      </c>
      <c r="B168" s="276" t="s">
        <v>370</v>
      </c>
      <c r="C168" s="276"/>
      <c r="D168" s="276"/>
      <c r="E168" s="277">
        <f>E169</f>
        <v>1000</v>
      </c>
      <c r="F168" s="283">
        <v>45000</v>
      </c>
      <c r="G168" s="186">
        <v>45000</v>
      </c>
    </row>
    <row r="169" spans="1:7" ht="46.5">
      <c r="A169" s="286" t="s">
        <v>313</v>
      </c>
      <c r="B169" s="248" t="s">
        <v>370</v>
      </c>
      <c r="C169" s="248" t="s">
        <v>302</v>
      </c>
      <c r="D169" s="248"/>
      <c r="E169" s="249">
        <f>E170</f>
        <v>1000</v>
      </c>
      <c r="F169" s="283">
        <v>45000</v>
      </c>
      <c r="G169" s="186">
        <v>45000</v>
      </c>
    </row>
    <row r="170" spans="1:7" ht="23.25">
      <c r="A170" s="247" t="s">
        <v>446</v>
      </c>
      <c r="B170" s="248" t="s">
        <v>370</v>
      </c>
      <c r="C170" s="248" t="s">
        <v>302</v>
      </c>
      <c r="D170" s="248" t="s">
        <v>264</v>
      </c>
      <c r="E170" s="249">
        <v>1000</v>
      </c>
      <c r="F170" s="281">
        <f>F171</f>
        <v>600</v>
      </c>
      <c r="G170" s="180">
        <f>G171</f>
        <v>600</v>
      </c>
    </row>
    <row r="171" spans="1:7" ht="45">
      <c r="A171" s="287" t="s">
        <v>371</v>
      </c>
      <c r="B171" s="276" t="s">
        <v>372</v>
      </c>
      <c r="C171" s="276"/>
      <c r="D171" s="276"/>
      <c r="E171" s="277">
        <f>E172+E175+E180</f>
        <v>393642.39</v>
      </c>
      <c r="F171" s="255">
        <v>600</v>
      </c>
      <c r="G171" s="181">
        <v>600</v>
      </c>
    </row>
    <row r="172" spans="1:7" ht="23.25">
      <c r="A172" s="261" t="s">
        <v>447</v>
      </c>
      <c r="B172" s="248" t="s">
        <v>373</v>
      </c>
      <c r="C172" s="248"/>
      <c r="D172" s="248"/>
      <c r="E172" s="249">
        <f>E173</f>
        <v>382442.39</v>
      </c>
      <c r="F172" s="255">
        <v>600</v>
      </c>
      <c r="G172" s="181">
        <v>600</v>
      </c>
    </row>
    <row r="173" spans="1:7" ht="116.25">
      <c r="A173" s="247" t="s">
        <v>299</v>
      </c>
      <c r="B173" s="248" t="s">
        <v>373</v>
      </c>
      <c r="C173" s="248" t="s">
        <v>300</v>
      </c>
      <c r="D173" s="248"/>
      <c r="E173" s="249">
        <f>E174</f>
        <v>382442.39</v>
      </c>
      <c r="F173" s="281" t="e">
        <f>F12+F19+F25+F31+F71+F89+F124+F127+F133+F143+F157+F159+F165+F167+F170+F70+F69+#REF!+F146</f>
        <v>#REF!</v>
      </c>
      <c r="G173" s="183" t="e">
        <f>G12+G19+G25+G31+G71+G89+G124+G127+G133+G143+G157+G159+G165+G167+G170+G70+G69+#REF!+G146</f>
        <v>#REF!</v>
      </c>
    </row>
    <row r="174" spans="1:7" ht="23.25">
      <c r="A174" s="247" t="s">
        <v>109</v>
      </c>
      <c r="B174" s="248" t="s">
        <v>373</v>
      </c>
      <c r="C174" s="248" t="s">
        <v>300</v>
      </c>
      <c r="D174" s="248" t="s">
        <v>110</v>
      </c>
      <c r="E174" s="249">
        <v>382442.39</v>
      </c>
      <c r="G174" s="134"/>
    </row>
    <row r="175" spans="1:7" ht="69.75">
      <c r="A175" s="257" t="s">
        <v>448</v>
      </c>
      <c r="B175" s="248" t="s">
        <v>374</v>
      </c>
      <c r="C175" s="248"/>
      <c r="D175" s="248"/>
      <c r="E175" s="249">
        <f>E176+E178</f>
        <v>11200</v>
      </c>
      <c r="G175" s="1" t="s">
        <v>203</v>
      </c>
    </row>
    <row r="176" spans="1:7" ht="46.5">
      <c r="A176" s="286" t="s">
        <v>313</v>
      </c>
      <c r="B176" s="248" t="s">
        <v>374</v>
      </c>
      <c r="C176" s="248" t="s">
        <v>302</v>
      </c>
      <c r="D176" s="248"/>
      <c r="E176" s="249">
        <f>E177</f>
        <v>10000</v>
      </c>
    </row>
    <row r="177" spans="1:5" ht="23.25">
      <c r="A177" s="247" t="s">
        <v>109</v>
      </c>
      <c r="B177" s="248" t="s">
        <v>374</v>
      </c>
      <c r="C177" s="248" t="s">
        <v>302</v>
      </c>
      <c r="D177" s="248" t="s">
        <v>110</v>
      </c>
      <c r="E177" s="249">
        <v>10000</v>
      </c>
    </row>
    <row r="178" spans="1:5" ht="23.25">
      <c r="A178" s="286" t="s">
        <v>314</v>
      </c>
      <c r="B178" s="248" t="s">
        <v>449</v>
      </c>
      <c r="C178" s="248" t="s">
        <v>315</v>
      </c>
      <c r="D178" s="248"/>
      <c r="E178" s="249">
        <f>E179</f>
        <v>1200</v>
      </c>
    </row>
    <row r="179" spans="1:5" ht="23.25">
      <c r="A179" s="247" t="s">
        <v>109</v>
      </c>
      <c r="B179" s="248" t="s">
        <v>449</v>
      </c>
      <c r="C179" s="248" t="s">
        <v>315</v>
      </c>
      <c r="D179" s="248" t="s">
        <v>110</v>
      </c>
      <c r="E179" s="249">
        <v>1200</v>
      </c>
    </row>
    <row r="180" spans="1:5" ht="93">
      <c r="A180" s="241" t="s">
        <v>424</v>
      </c>
      <c r="B180" s="248" t="s">
        <v>375</v>
      </c>
      <c r="C180" s="248"/>
      <c r="D180" s="248"/>
      <c r="E180" s="249">
        <f>E181</f>
        <v>0</v>
      </c>
    </row>
    <row r="181" spans="1:5" ht="46.5">
      <c r="A181" s="286" t="s">
        <v>313</v>
      </c>
      <c r="B181" s="248" t="s">
        <v>375</v>
      </c>
      <c r="C181" s="248" t="s">
        <v>302</v>
      </c>
      <c r="D181" s="248"/>
      <c r="E181" s="249">
        <f>E182</f>
        <v>0</v>
      </c>
    </row>
    <row r="182" spans="1:5" ht="23.25">
      <c r="A182" s="247" t="s">
        <v>109</v>
      </c>
      <c r="B182" s="248" t="s">
        <v>375</v>
      </c>
      <c r="C182" s="248" t="s">
        <v>302</v>
      </c>
      <c r="D182" s="248" t="s">
        <v>110</v>
      </c>
      <c r="E182" s="249">
        <v>0</v>
      </c>
    </row>
    <row r="183" spans="1:5" ht="22.5">
      <c r="A183" s="264" t="s">
        <v>376</v>
      </c>
      <c r="B183" s="276" t="s">
        <v>377</v>
      </c>
      <c r="C183" s="276"/>
      <c r="D183" s="276"/>
      <c r="E183" s="277">
        <f>E184+E187</f>
        <v>254335.24</v>
      </c>
    </row>
    <row r="184" spans="1:5" ht="23.25">
      <c r="A184" s="261" t="s">
        <v>447</v>
      </c>
      <c r="B184" s="248" t="s">
        <v>378</v>
      </c>
      <c r="C184" s="248"/>
      <c r="D184" s="248"/>
      <c r="E184" s="249">
        <f>E185</f>
        <v>254335.24</v>
      </c>
    </row>
    <row r="185" spans="1:5" ht="116.25">
      <c r="A185" s="247" t="s">
        <v>299</v>
      </c>
      <c r="B185" s="248" t="s">
        <v>378</v>
      </c>
      <c r="C185" s="248" t="s">
        <v>300</v>
      </c>
      <c r="D185" s="248"/>
      <c r="E185" s="249">
        <f>E186</f>
        <v>254335.24</v>
      </c>
    </row>
    <row r="186" spans="1:5" ht="23.25">
      <c r="A186" s="247" t="s">
        <v>109</v>
      </c>
      <c r="B186" s="248" t="s">
        <v>378</v>
      </c>
      <c r="C186" s="248" t="s">
        <v>300</v>
      </c>
      <c r="D186" s="248" t="s">
        <v>110</v>
      </c>
      <c r="E186" s="249">
        <v>254335.24</v>
      </c>
    </row>
    <row r="187" spans="1:5" ht="69.75">
      <c r="A187" s="257" t="s">
        <v>448</v>
      </c>
      <c r="B187" s="248" t="s">
        <v>379</v>
      </c>
      <c r="C187" s="248"/>
      <c r="D187" s="248"/>
      <c r="E187" s="249">
        <f>E188</f>
        <v>0</v>
      </c>
    </row>
    <row r="188" spans="1:5" ht="46.5">
      <c r="A188" s="286" t="s">
        <v>313</v>
      </c>
      <c r="B188" s="248" t="s">
        <v>379</v>
      </c>
      <c r="C188" s="248" t="s">
        <v>302</v>
      </c>
      <c r="D188" s="248"/>
      <c r="E188" s="249">
        <f>E189</f>
        <v>0</v>
      </c>
    </row>
    <row r="189" spans="1:5" ht="23.25">
      <c r="A189" s="247" t="s">
        <v>109</v>
      </c>
      <c r="B189" s="248" t="s">
        <v>379</v>
      </c>
      <c r="C189" s="248" t="s">
        <v>302</v>
      </c>
      <c r="D189" s="248" t="s">
        <v>110</v>
      </c>
      <c r="E189" s="249">
        <v>0</v>
      </c>
    </row>
    <row r="190" spans="1:5" ht="67.5" hidden="1">
      <c r="A190" s="264" t="s">
        <v>380</v>
      </c>
      <c r="B190" s="276" t="s">
        <v>381</v>
      </c>
      <c r="C190" s="276"/>
      <c r="D190" s="276"/>
      <c r="E190" s="277">
        <f>E191+E194</f>
        <v>0</v>
      </c>
    </row>
    <row r="191" spans="1:5" ht="23.25" hidden="1">
      <c r="A191" s="247" t="s">
        <v>360</v>
      </c>
      <c r="B191" s="248" t="s">
        <v>382</v>
      </c>
      <c r="C191" s="248"/>
      <c r="D191" s="248"/>
      <c r="E191" s="249">
        <f>E192</f>
        <v>0</v>
      </c>
    </row>
    <row r="192" spans="1:5" ht="116.25" hidden="1">
      <c r="A192" s="247" t="s">
        <v>299</v>
      </c>
      <c r="B192" s="248" t="s">
        <v>382</v>
      </c>
      <c r="C192" s="248" t="s">
        <v>300</v>
      </c>
      <c r="D192" s="248"/>
      <c r="E192" s="249">
        <f>E193</f>
        <v>0</v>
      </c>
    </row>
    <row r="193" spans="1:7" ht="23.25" hidden="1">
      <c r="A193" s="247" t="s">
        <v>383</v>
      </c>
      <c r="B193" s="248" t="s">
        <v>382</v>
      </c>
      <c r="C193" s="248" t="s">
        <v>300</v>
      </c>
      <c r="D193" s="248" t="s">
        <v>384</v>
      </c>
      <c r="E193" s="249"/>
    </row>
    <row r="194" spans="1:7" ht="46.5" hidden="1">
      <c r="A194" s="247" t="s">
        <v>327</v>
      </c>
      <c r="B194" s="248" t="s">
        <v>385</v>
      </c>
      <c r="C194" s="248"/>
      <c r="D194" s="248"/>
      <c r="E194" s="249">
        <f>E195</f>
        <v>0</v>
      </c>
    </row>
    <row r="195" spans="1:7" ht="46.5" hidden="1">
      <c r="A195" s="286" t="s">
        <v>313</v>
      </c>
      <c r="B195" s="248" t="s">
        <v>385</v>
      </c>
      <c r="C195" s="248" t="s">
        <v>302</v>
      </c>
      <c r="D195" s="248"/>
      <c r="E195" s="249">
        <f>E196</f>
        <v>0</v>
      </c>
    </row>
    <row r="196" spans="1:7" ht="23.25" hidden="1">
      <c r="A196" s="247" t="s">
        <v>383</v>
      </c>
      <c r="B196" s="248" t="s">
        <v>385</v>
      </c>
      <c r="C196" s="248" t="s">
        <v>302</v>
      </c>
      <c r="D196" s="248" t="s">
        <v>384</v>
      </c>
      <c r="E196" s="249"/>
    </row>
    <row r="197" spans="1:7" ht="45" hidden="1">
      <c r="A197" s="287" t="s">
        <v>386</v>
      </c>
      <c r="B197" s="276" t="s">
        <v>387</v>
      </c>
      <c r="C197" s="276"/>
      <c r="D197" s="276"/>
      <c r="E197" s="277">
        <f>E199</f>
        <v>0</v>
      </c>
    </row>
    <row r="198" spans="1:7" ht="90" hidden="1">
      <c r="A198" s="238" t="s">
        <v>320</v>
      </c>
      <c r="B198" s="276" t="s">
        <v>388</v>
      </c>
      <c r="C198" s="276"/>
      <c r="D198" s="276"/>
      <c r="E198" s="277">
        <f>E199</f>
        <v>0</v>
      </c>
    </row>
    <row r="199" spans="1:7" ht="46.5" hidden="1">
      <c r="A199" s="286" t="s">
        <v>313</v>
      </c>
      <c r="B199" s="248" t="s">
        <v>388</v>
      </c>
      <c r="C199" s="248" t="s">
        <v>302</v>
      </c>
      <c r="D199" s="248"/>
      <c r="E199" s="249">
        <f>E200</f>
        <v>0</v>
      </c>
    </row>
    <row r="200" spans="1:7" ht="23.25" hidden="1">
      <c r="A200" s="247" t="s">
        <v>389</v>
      </c>
      <c r="B200" s="248" t="s">
        <v>388</v>
      </c>
      <c r="C200" s="248" t="s">
        <v>302</v>
      </c>
      <c r="D200" s="248" t="s">
        <v>390</v>
      </c>
      <c r="E200" s="249"/>
    </row>
    <row r="201" spans="1:7" ht="44.25" customHeight="1">
      <c r="A201" s="258" t="s">
        <v>453</v>
      </c>
      <c r="B201" s="276" t="s">
        <v>451</v>
      </c>
      <c r="C201" s="276"/>
      <c r="D201" s="276"/>
      <c r="E201" s="277">
        <f>E202</f>
        <v>1000</v>
      </c>
      <c r="F201" s="255"/>
      <c r="G201" s="181"/>
    </row>
    <row r="202" spans="1:7" ht="90">
      <c r="A202" s="238" t="s">
        <v>424</v>
      </c>
      <c r="B202" s="276" t="s">
        <v>452</v>
      </c>
      <c r="C202" s="276"/>
      <c r="D202" s="276"/>
      <c r="E202" s="277">
        <f>E203</f>
        <v>1000</v>
      </c>
      <c r="F202" s="281"/>
      <c r="G202" s="180"/>
    </row>
    <row r="203" spans="1:7" s="166" customFormat="1" ht="46.5">
      <c r="A203" s="286" t="s">
        <v>313</v>
      </c>
      <c r="B203" s="248" t="s">
        <v>452</v>
      </c>
      <c r="C203" s="248" t="s">
        <v>302</v>
      </c>
      <c r="D203" s="248"/>
      <c r="E203" s="249">
        <f>E204</f>
        <v>1000</v>
      </c>
      <c r="F203" s="281" t="e">
        <f>#REF!</f>
        <v>#REF!</v>
      </c>
      <c r="G203" s="180" t="e">
        <f>#REF!</f>
        <v>#REF!</v>
      </c>
    </row>
    <row r="204" spans="1:7" s="114" customFormat="1" ht="23.25">
      <c r="A204" s="247" t="s">
        <v>446</v>
      </c>
      <c r="B204" s="248" t="s">
        <v>452</v>
      </c>
      <c r="C204" s="248" t="s">
        <v>302</v>
      </c>
      <c r="D204" s="248" t="s">
        <v>264</v>
      </c>
      <c r="E204" s="249">
        <v>1000</v>
      </c>
      <c r="F204" s="282">
        <f>F209</f>
        <v>0</v>
      </c>
      <c r="G204" s="185">
        <f>G209</f>
        <v>0</v>
      </c>
    </row>
    <row r="205" spans="1:7" ht="44.25" customHeight="1">
      <c r="A205" s="259" t="s">
        <v>450</v>
      </c>
      <c r="B205" s="276" t="s">
        <v>454</v>
      </c>
      <c r="C205" s="276"/>
      <c r="D205" s="276"/>
      <c r="E205" s="277">
        <f>E206</f>
        <v>0</v>
      </c>
      <c r="F205" s="255"/>
      <c r="G205" s="181"/>
    </row>
    <row r="206" spans="1:7" ht="90">
      <c r="A206" s="238" t="s">
        <v>424</v>
      </c>
      <c r="B206" s="276" t="s">
        <v>455</v>
      </c>
      <c r="C206" s="276"/>
      <c r="D206" s="276"/>
      <c r="E206" s="277">
        <f>E207</f>
        <v>0</v>
      </c>
      <c r="F206" s="281"/>
      <c r="G206" s="180"/>
    </row>
    <row r="207" spans="1:7" s="166" customFormat="1" ht="46.5">
      <c r="A207" s="286" t="s">
        <v>313</v>
      </c>
      <c r="B207" s="248" t="s">
        <v>455</v>
      </c>
      <c r="C207" s="248" t="s">
        <v>302</v>
      </c>
      <c r="D207" s="248"/>
      <c r="E207" s="249">
        <f>E208</f>
        <v>0</v>
      </c>
      <c r="F207" s="281" t="e">
        <f>#REF!</f>
        <v>#REF!</v>
      </c>
      <c r="G207" s="180" t="e">
        <f>#REF!</f>
        <v>#REF!</v>
      </c>
    </row>
    <row r="208" spans="1:7" s="114" customFormat="1" ht="46.5">
      <c r="A208" s="260" t="s">
        <v>290</v>
      </c>
      <c r="B208" s="248" t="s">
        <v>455</v>
      </c>
      <c r="C208" s="248" t="s">
        <v>302</v>
      </c>
      <c r="D208" s="248" t="s">
        <v>289</v>
      </c>
      <c r="E208" s="249">
        <v>0</v>
      </c>
      <c r="F208" s="282">
        <f>F213</f>
        <v>0</v>
      </c>
      <c r="G208" s="185">
        <f>G213</f>
        <v>0</v>
      </c>
    </row>
    <row r="209" spans="1:5" ht="30" customHeight="1">
      <c r="A209" s="246" t="s">
        <v>391</v>
      </c>
      <c r="B209" s="250" t="s">
        <v>304</v>
      </c>
      <c r="C209" s="250" t="s">
        <v>392</v>
      </c>
      <c r="D209" s="250" t="s">
        <v>393</v>
      </c>
      <c r="E209" s="240">
        <f>E210+E215</f>
        <v>897734.5</v>
      </c>
    </row>
    <row r="210" spans="1:5" ht="22.5">
      <c r="A210" s="246" t="s">
        <v>394</v>
      </c>
      <c r="B210" s="250" t="s">
        <v>304</v>
      </c>
      <c r="C210" s="250"/>
      <c r="D210" s="250"/>
      <c r="E210" s="240">
        <f>E211</f>
        <v>700</v>
      </c>
    </row>
    <row r="211" spans="1:5" ht="67.5">
      <c r="A211" s="238" t="s">
        <v>395</v>
      </c>
      <c r="B211" s="250" t="s">
        <v>396</v>
      </c>
      <c r="C211" s="250"/>
      <c r="D211" s="250"/>
      <c r="E211" s="240">
        <f>E212</f>
        <v>700</v>
      </c>
    </row>
    <row r="212" spans="1:5" ht="180">
      <c r="A212" s="290" t="s">
        <v>397</v>
      </c>
      <c r="B212" s="250" t="s">
        <v>620</v>
      </c>
      <c r="C212" s="250"/>
      <c r="D212" s="250"/>
      <c r="E212" s="240">
        <f>E213</f>
        <v>700</v>
      </c>
    </row>
    <row r="213" spans="1:5" ht="46.5">
      <c r="A213" s="241" t="s">
        <v>296</v>
      </c>
      <c r="B213" s="251" t="s">
        <v>620</v>
      </c>
      <c r="C213" s="251" t="s">
        <v>302</v>
      </c>
      <c r="D213" s="251"/>
      <c r="E213" s="243">
        <f>E214</f>
        <v>700</v>
      </c>
    </row>
    <row r="214" spans="1:5" ht="23.25">
      <c r="A214" s="241" t="s">
        <v>223</v>
      </c>
      <c r="B214" s="251" t="s">
        <v>620</v>
      </c>
      <c r="C214" s="251" t="s">
        <v>302</v>
      </c>
      <c r="D214" s="251" t="s">
        <v>220</v>
      </c>
      <c r="E214" s="243">
        <v>700</v>
      </c>
    </row>
    <row r="215" spans="1:5" ht="22.5">
      <c r="A215" s="238" t="s">
        <v>398</v>
      </c>
      <c r="B215" s="250" t="s">
        <v>399</v>
      </c>
      <c r="C215" s="250"/>
      <c r="D215" s="250"/>
      <c r="E215" s="240">
        <f>E216+E227+E223</f>
        <v>897034.5</v>
      </c>
    </row>
    <row r="216" spans="1:5" ht="45">
      <c r="A216" s="264" t="s">
        <v>400</v>
      </c>
      <c r="B216" s="291" t="s">
        <v>401</v>
      </c>
      <c r="C216" s="291"/>
      <c r="D216" s="291"/>
      <c r="E216" s="292">
        <f>E217+E220</f>
        <v>728502</v>
      </c>
    </row>
    <row r="217" spans="1:5" ht="45">
      <c r="A217" s="238" t="s">
        <v>402</v>
      </c>
      <c r="B217" s="291" t="s">
        <v>403</v>
      </c>
      <c r="C217" s="291"/>
      <c r="D217" s="291"/>
      <c r="E217" s="292">
        <f>E218</f>
        <v>28002</v>
      </c>
    </row>
    <row r="218" spans="1:5" ht="23.25">
      <c r="A218" s="241" t="s">
        <v>404</v>
      </c>
      <c r="B218" s="293" t="s">
        <v>403</v>
      </c>
      <c r="C218" s="293" t="s">
        <v>405</v>
      </c>
      <c r="D218" s="293"/>
      <c r="E218" s="294">
        <f>E219</f>
        <v>28002</v>
      </c>
    </row>
    <row r="219" spans="1:5" ht="46.5">
      <c r="A219" s="252" t="s">
        <v>406</v>
      </c>
      <c r="B219" s="293" t="s">
        <v>403</v>
      </c>
      <c r="C219" s="293" t="s">
        <v>405</v>
      </c>
      <c r="D219" s="293" t="s">
        <v>90</v>
      </c>
      <c r="E219" s="294">
        <v>28002</v>
      </c>
    </row>
    <row r="220" spans="1:5" ht="45">
      <c r="A220" s="295" t="s">
        <v>407</v>
      </c>
      <c r="B220" s="291" t="s">
        <v>408</v>
      </c>
      <c r="C220" s="291"/>
      <c r="D220" s="291"/>
      <c r="E220" s="292">
        <f>E221</f>
        <v>700500</v>
      </c>
    </row>
    <row r="221" spans="1:5" ht="23.25">
      <c r="A221" s="241" t="s">
        <v>404</v>
      </c>
      <c r="B221" s="293" t="s">
        <v>408</v>
      </c>
      <c r="C221" s="293" t="s">
        <v>405</v>
      </c>
      <c r="D221" s="293"/>
      <c r="E221" s="294">
        <f>E222</f>
        <v>700500</v>
      </c>
    </row>
    <row r="222" spans="1:5" ht="46.5">
      <c r="A222" s="252" t="s">
        <v>406</v>
      </c>
      <c r="B222" s="293" t="s">
        <v>408</v>
      </c>
      <c r="C222" s="293" t="s">
        <v>405</v>
      </c>
      <c r="D222" s="293" t="s">
        <v>90</v>
      </c>
      <c r="E222" s="294">
        <v>700500</v>
      </c>
    </row>
    <row r="223" spans="1:5" ht="45">
      <c r="A223" s="295" t="s">
        <v>600</v>
      </c>
      <c r="B223" s="291" t="s">
        <v>626</v>
      </c>
      <c r="C223" s="293"/>
      <c r="D223" s="293"/>
      <c r="E223" s="292">
        <f>E224</f>
        <v>165532.5</v>
      </c>
    </row>
    <row r="224" spans="1:5" ht="90">
      <c r="A224" s="238" t="s">
        <v>424</v>
      </c>
      <c r="B224" s="291" t="s">
        <v>617</v>
      </c>
      <c r="C224" s="293"/>
      <c r="D224" s="293"/>
      <c r="E224" s="292">
        <f>E225</f>
        <v>165532.5</v>
      </c>
    </row>
    <row r="225" spans="1:5" ht="23.25">
      <c r="A225" s="252" t="s">
        <v>412</v>
      </c>
      <c r="B225" s="293" t="s">
        <v>617</v>
      </c>
      <c r="C225" s="293" t="s">
        <v>315</v>
      </c>
      <c r="D225" s="293"/>
      <c r="E225" s="294">
        <f>E226</f>
        <v>165532.5</v>
      </c>
    </row>
    <row r="226" spans="1:5" ht="23.25">
      <c r="A226" s="252" t="s">
        <v>601</v>
      </c>
      <c r="B226" s="293" t="s">
        <v>617</v>
      </c>
      <c r="C226" s="293" t="s">
        <v>315</v>
      </c>
      <c r="D226" s="293" t="s">
        <v>215</v>
      </c>
      <c r="E226" s="294">
        <v>165532.5</v>
      </c>
    </row>
    <row r="227" spans="1:5" ht="22.5">
      <c r="A227" s="287" t="s">
        <v>91</v>
      </c>
      <c r="B227" s="276" t="s">
        <v>409</v>
      </c>
      <c r="C227" s="276"/>
      <c r="D227" s="276"/>
      <c r="E227" s="277">
        <f>E228</f>
        <v>3000</v>
      </c>
    </row>
    <row r="228" spans="1:5" ht="22.5">
      <c r="A228" s="287" t="s">
        <v>410</v>
      </c>
      <c r="B228" s="276" t="s">
        <v>411</v>
      </c>
      <c r="C228" s="276"/>
      <c r="D228" s="276"/>
      <c r="E228" s="277">
        <f>E229</f>
        <v>3000</v>
      </c>
    </row>
    <row r="229" spans="1:5" ht="23.25">
      <c r="A229" s="241" t="s">
        <v>412</v>
      </c>
      <c r="B229" s="248" t="s">
        <v>411</v>
      </c>
      <c r="C229" s="248" t="s">
        <v>315</v>
      </c>
      <c r="D229" s="248"/>
      <c r="E229" s="249">
        <f>E230</f>
        <v>3000</v>
      </c>
    </row>
    <row r="230" spans="1:5" ht="23.25">
      <c r="A230" s="253" t="s">
        <v>413</v>
      </c>
      <c r="B230" s="248" t="s">
        <v>411</v>
      </c>
      <c r="C230" s="248" t="s">
        <v>315</v>
      </c>
      <c r="D230" s="248" t="s">
        <v>92</v>
      </c>
      <c r="E230" s="249">
        <v>3000</v>
      </c>
    </row>
    <row r="231" spans="1:5" ht="22.5">
      <c r="A231" s="262" t="s">
        <v>456</v>
      </c>
      <c r="B231" s="262"/>
      <c r="C231" s="262"/>
      <c r="D231" s="262"/>
      <c r="E231" s="265">
        <f>E14+E29+E209</f>
        <v>7499286.21</v>
      </c>
    </row>
    <row r="234" spans="1:5" ht="55.5" customHeight="1">
      <c r="A234" s="254" t="s">
        <v>198</v>
      </c>
      <c r="E234" s="263" t="s">
        <v>199</v>
      </c>
    </row>
  </sheetData>
  <mergeCells count="10">
    <mergeCell ref="A11:A12"/>
    <mergeCell ref="B11:B12"/>
    <mergeCell ref="C11:C12"/>
    <mergeCell ref="D11:D12"/>
    <mergeCell ref="D2:E2"/>
    <mergeCell ref="A6:G6"/>
    <mergeCell ref="A7:G7"/>
    <mergeCell ref="A8:G8"/>
    <mergeCell ref="A4:E4"/>
    <mergeCell ref="A3:E3"/>
  </mergeCells>
  <pageMargins left="0.70866141732283472" right="0.70866141732283472" top="0.59" bottom="0.59" header="0.31496062992125984" footer="0.31496062992125984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3" customWidth="1"/>
    <col min="2" max="2" width="14.7109375" style="103" customWidth="1"/>
    <col min="3" max="3" width="12.85546875" style="103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4" bestFit="1" customWidth="1"/>
    <col min="8" max="9" width="15.42578125" style="104" bestFit="1" customWidth="1"/>
    <col min="10" max="16384" width="9.140625" style="104"/>
  </cols>
  <sheetData>
    <row r="1" spans="1:9">
      <c r="D1" s="18" t="s">
        <v>150</v>
      </c>
    </row>
    <row r="2" spans="1:9">
      <c r="D2" s="18" t="s">
        <v>117</v>
      </c>
    </row>
    <row r="3" spans="1:9">
      <c r="D3" s="5" t="s">
        <v>200</v>
      </c>
    </row>
    <row r="4" spans="1:9">
      <c r="D4" s="18" t="s">
        <v>219</v>
      </c>
    </row>
    <row r="6" spans="1:9" ht="15.75" customHeight="1">
      <c r="A6" s="362" t="s">
        <v>114</v>
      </c>
      <c r="B6" s="362"/>
      <c r="C6" s="362"/>
      <c r="D6" s="362"/>
      <c r="E6" s="362"/>
      <c r="F6" s="362"/>
    </row>
    <row r="7" spans="1:9" ht="32.25" customHeight="1">
      <c r="A7" s="362" t="s">
        <v>156</v>
      </c>
      <c r="B7" s="362"/>
      <c r="C7" s="362"/>
      <c r="D7" s="362"/>
      <c r="E7" s="362"/>
      <c r="F7" s="362"/>
    </row>
    <row r="8" spans="1:9" ht="15.75" customHeight="1">
      <c r="A8" s="362" t="s">
        <v>248</v>
      </c>
      <c r="B8" s="362"/>
      <c r="C8" s="362"/>
      <c r="D8" s="362"/>
      <c r="E8" s="362"/>
      <c r="F8" s="362"/>
    </row>
    <row r="9" spans="1:9">
      <c r="A9" s="105"/>
    </row>
    <row r="10" spans="1:9">
      <c r="A10" s="106" t="s">
        <v>80</v>
      </c>
      <c r="B10" s="106" t="s">
        <v>80</v>
      </c>
      <c r="C10" s="106" t="s">
        <v>80</v>
      </c>
      <c r="D10" s="107" t="s">
        <v>80</v>
      </c>
      <c r="E10" s="106"/>
      <c r="F10" s="106" t="s">
        <v>143</v>
      </c>
    </row>
    <row r="11" spans="1:9">
      <c r="A11" s="363" t="s">
        <v>81</v>
      </c>
      <c r="B11" s="363" t="s">
        <v>115</v>
      </c>
      <c r="C11" s="363" t="s">
        <v>116</v>
      </c>
      <c r="D11" s="364" t="s">
        <v>82</v>
      </c>
      <c r="E11" s="363" t="s">
        <v>3</v>
      </c>
      <c r="F11" s="363"/>
    </row>
    <row r="12" spans="1:9">
      <c r="A12" s="363"/>
      <c r="B12" s="363"/>
      <c r="C12" s="363"/>
      <c r="D12" s="364"/>
      <c r="E12" s="157" t="s">
        <v>197</v>
      </c>
      <c r="F12" s="157" t="s">
        <v>224</v>
      </c>
    </row>
    <row r="13" spans="1:9" ht="63">
      <c r="A13" s="28" t="s">
        <v>144</v>
      </c>
      <c r="B13" s="119">
        <v>6035118</v>
      </c>
      <c r="C13" s="119"/>
      <c r="D13" s="120"/>
      <c r="E13" s="121">
        <f>E15+E17</f>
        <v>39700</v>
      </c>
      <c r="F13" s="121">
        <f>F15+F17</f>
        <v>39800</v>
      </c>
      <c r="G13" s="109"/>
      <c r="H13" s="122"/>
      <c r="I13" s="122"/>
    </row>
    <row r="14" spans="1:9" ht="31.5" customHeight="1">
      <c r="A14" s="45" t="s">
        <v>118</v>
      </c>
      <c r="B14" s="44">
        <v>6035118</v>
      </c>
      <c r="C14" s="44">
        <v>121</v>
      </c>
      <c r="D14" s="123"/>
      <c r="E14" s="124">
        <f>E15</f>
        <v>37000</v>
      </c>
      <c r="F14" s="124">
        <f>F15</f>
        <v>37000</v>
      </c>
      <c r="G14" s="109"/>
      <c r="H14" s="125"/>
      <c r="I14" s="125"/>
    </row>
    <row r="15" spans="1:9">
      <c r="A15" s="45" t="s">
        <v>146</v>
      </c>
      <c r="B15" s="44">
        <v>6035118</v>
      </c>
      <c r="C15" s="44">
        <v>121</v>
      </c>
      <c r="D15" s="123" t="s">
        <v>145</v>
      </c>
      <c r="E15" s="124">
        <v>37000</v>
      </c>
      <c r="F15" s="124">
        <v>37000</v>
      </c>
      <c r="G15" s="109"/>
      <c r="H15" s="122"/>
      <c r="I15" s="122"/>
    </row>
    <row r="16" spans="1:9" ht="47.25">
      <c r="A16" s="45" t="s">
        <v>119</v>
      </c>
      <c r="B16" s="44">
        <v>6035118</v>
      </c>
      <c r="C16" s="44">
        <v>244</v>
      </c>
      <c r="D16" s="123"/>
      <c r="E16" s="27">
        <v>2200</v>
      </c>
      <c r="F16" s="27">
        <f>F17</f>
        <v>2800</v>
      </c>
      <c r="G16" s="109"/>
      <c r="H16" s="122"/>
      <c r="I16" s="122"/>
    </row>
    <row r="17" spans="1:9">
      <c r="A17" s="45" t="s">
        <v>146</v>
      </c>
      <c r="B17" s="44">
        <v>6035118</v>
      </c>
      <c r="C17" s="44">
        <v>244</v>
      </c>
      <c r="D17" s="123" t="s">
        <v>145</v>
      </c>
      <c r="E17" s="27">
        <v>2700</v>
      </c>
      <c r="F17" s="27">
        <v>2800</v>
      </c>
      <c r="G17" s="109"/>
      <c r="H17" s="122"/>
      <c r="I17" s="122"/>
    </row>
    <row r="18" spans="1:9" ht="31.5">
      <c r="A18" s="69" t="s">
        <v>128</v>
      </c>
      <c r="B18" s="126">
        <v>7707001</v>
      </c>
      <c r="C18" s="126"/>
      <c r="D18" s="127"/>
      <c r="E18" s="121">
        <f>E19</f>
        <v>3000</v>
      </c>
      <c r="F18" s="121">
        <f>F19</f>
        <v>3000</v>
      </c>
      <c r="G18" s="109"/>
      <c r="H18" s="122"/>
      <c r="I18" s="122"/>
    </row>
    <row r="19" spans="1:9">
      <c r="A19" s="45" t="s">
        <v>129</v>
      </c>
      <c r="B19" s="46">
        <v>7707001</v>
      </c>
      <c r="C19" s="46">
        <v>870</v>
      </c>
      <c r="D19" s="128"/>
      <c r="E19" s="124">
        <f>E20</f>
        <v>3000</v>
      </c>
      <c r="F19" s="124">
        <f>F20</f>
        <v>3000</v>
      </c>
      <c r="G19" s="109"/>
      <c r="H19" s="122"/>
      <c r="I19" s="122"/>
    </row>
    <row r="20" spans="1:9">
      <c r="A20" s="45" t="s">
        <v>91</v>
      </c>
      <c r="B20" s="46">
        <v>7707001</v>
      </c>
      <c r="C20" s="46">
        <v>870</v>
      </c>
      <c r="D20" s="128" t="s">
        <v>92</v>
      </c>
      <c r="E20" s="124">
        <v>3000</v>
      </c>
      <c r="F20" s="124">
        <v>3000</v>
      </c>
      <c r="G20" s="109"/>
      <c r="H20" s="122"/>
      <c r="I20" s="122"/>
    </row>
    <row r="21" spans="1:9">
      <c r="A21" s="69" t="s">
        <v>120</v>
      </c>
      <c r="B21" s="126">
        <v>7707003</v>
      </c>
      <c r="C21" s="126"/>
      <c r="D21" s="127"/>
      <c r="E21" s="121">
        <f>E22+E24</f>
        <v>262000</v>
      </c>
      <c r="F21" s="121">
        <f>F22+F24</f>
        <v>263000</v>
      </c>
      <c r="G21" s="109"/>
      <c r="H21" s="125"/>
      <c r="I21" s="125"/>
    </row>
    <row r="22" spans="1:9" ht="34.5" customHeight="1">
      <c r="A22" s="45" t="s">
        <v>118</v>
      </c>
      <c r="B22" s="46">
        <v>7707003</v>
      </c>
      <c r="C22" s="46">
        <v>121</v>
      </c>
      <c r="D22" s="128"/>
      <c r="E22" s="124">
        <f>E23</f>
        <v>260000</v>
      </c>
      <c r="F22" s="124">
        <f>F23</f>
        <v>260000</v>
      </c>
      <c r="G22" s="109"/>
      <c r="H22" s="122"/>
      <c r="I22" s="122"/>
    </row>
    <row r="23" spans="1:9" ht="47.25">
      <c r="A23" s="45" t="s">
        <v>121</v>
      </c>
      <c r="B23" s="46">
        <v>7707003</v>
      </c>
      <c r="C23" s="46">
        <v>121</v>
      </c>
      <c r="D23" s="128" t="s">
        <v>86</v>
      </c>
      <c r="E23" s="124">
        <v>260000</v>
      </c>
      <c r="F23" s="124">
        <v>260000</v>
      </c>
      <c r="G23" s="109"/>
      <c r="H23" s="122"/>
      <c r="I23" s="122"/>
    </row>
    <row r="24" spans="1:9" ht="63">
      <c r="A24" s="45" t="s">
        <v>87</v>
      </c>
      <c r="B24" s="46">
        <v>7707003</v>
      </c>
      <c r="C24" s="46">
        <v>122</v>
      </c>
      <c r="D24" s="128" t="s">
        <v>86</v>
      </c>
      <c r="E24" s="124">
        <v>2000</v>
      </c>
      <c r="F24" s="124">
        <v>3000</v>
      </c>
      <c r="G24" s="109"/>
      <c r="H24" s="122"/>
      <c r="I24" s="122"/>
    </row>
    <row r="25" spans="1:9">
      <c r="A25" s="69" t="s">
        <v>122</v>
      </c>
      <c r="B25" s="126">
        <v>7707004</v>
      </c>
      <c r="C25" s="126"/>
      <c r="D25" s="127"/>
      <c r="E25" s="121">
        <f>E26+E29+E31+E33+E36</f>
        <v>1599100</v>
      </c>
      <c r="F25" s="121">
        <f>F26+F29+F31+F33+F36</f>
        <v>1646000</v>
      </c>
      <c r="G25" s="109"/>
      <c r="H25" s="109"/>
      <c r="I25" s="109"/>
    </row>
    <row r="26" spans="1:9" ht="57.75" customHeight="1">
      <c r="A26" s="45" t="s">
        <v>118</v>
      </c>
      <c r="B26" s="46">
        <v>7707004</v>
      </c>
      <c r="C26" s="46">
        <v>121</v>
      </c>
      <c r="D26" s="128"/>
      <c r="E26" s="124">
        <f>E27+E28</f>
        <v>1380000</v>
      </c>
      <c r="F26" s="124">
        <f>F27+F28</f>
        <v>1380000</v>
      </c>
      <c r="G26" s="109"/>
      <c r="H26" s="125"/>
      <c r="I26" s="125"/>
    </row>
    <row r="27" spans="1:9" ht="63">
      <c r="A27" s="45" t="s">
        <v>87</v>
      </c>
      <c r="B27" s="46">
        <v>7707004</v>
      </c>
      <c r="C27" s="46">
        <v>121</v>
      </c>
      <c r="D27" s="128" t="s">
        <v>88</v>
      </c>
      <c r="E27" s="124">
        <v>1380000</v>
      </c>
      <c r="F27" s="124">
        <v>1380000</v>
      </c>
    </row>
    <row r="28" spans="1:9">
      <c r="A28" s="43" t="s">
        <v>97</v>
      </c>
      <c r="B28" s="46">
        <v>7707004</v>
      </c>
      <c r="C28" s="46">
        <v>121</v>
      </c>
      <c r="D28" s="128" t="s">
        <v>98</v>
      </c>
      <c r="E28" s="124"/>
      <c r="F28" s="124"/>
    </row>
    <row r="29" spans="1:9" ht="35.25" customHeight="1">
      <c r="A29" s="45" t="s">
        <v>123</v>
      </c>
      <c r="B29" s="46">
        <v>7707004</v>
      </c>
      <c r="C29" s="46">
        <v>122</v>
      </c>
      <c r="D29" s="128"/>
      <c r="E29" s="124">
        <f>E30</f>
        <v>2000</v>
      </c>
      <c r="F29" s="124">
        <f>F30</f>
        <v>3000</v>
      </c>
    </row>
    <row r="30" spans="1:9" ht="63">
      <c r="A30" s="45" t="s">
        <v>87</v>
      </c>
      <c r="B30" s="46">
        <v>7707004</v>
      </c>
      <c r="C30" s="46">
        <v>122</v>
      </c>
      <c r="D30" s="128" t="s">
        <v>88</v>
      </c>
      <c r="E30" s="124">
        <v>2000</v>
      </c>
      <c r="F30" s="124">
        <v>3000</v>
      </c>
    </row>
    <row r="31" spans="1:9" ht="31.5">
      <c r="A31" s="45" t="s">
        <v>124</v>
      </c>
      <c r="B31" s="46">
        <v>7707004</v>
      </c>
      <c r="C31" s="46">
        <v>242</v>
      </c>
      <c r="D31" s="128"/>
      <c r="E31" s="124">
        <f>E32</f>
        <v>67800</v>
      </c>
      <c r="F31" s="124">
        <f>F32</f>
        <v>111700</v>
      </c>
    </row>
    <row r="32" spans="1:9" ht="63">
      <c r="A32" s="45" t="s">
        <v>87</v>
      </c>
      <c r="B32" s="46">
        <v>7707004</v>
      </c>
      <c r="C32" s="46">
        <v>242</v>
      </c>
      <c r="D32" s="128" t="s">
        <v>88</v>
      </c>
      <c r="E32" s="124">
        <v>67800</v>
      </c>
      <c r="F32" s="124">
        <v>111700</v>
      </c>
    </row>
    <row r="33" spans="1:6" ht="47.25">
      <c r="A33" s="45" t="s">
        <v>119</v>
      </c>
      <c r="B33" s="46">
        <v>7707004</v>
      </c>
      <c r="C33" s="46">
        <v>244</v>
      </c>
      <c r="D33" s="128"/>
      <c r="E33" s="124">
        <f>E34+E35</f>
        <v>147300</v>
      </c>
      <c r="F33" s="124">
        <f>F34+F35</f>
        <v>149300</v>
      </c>
    </row>
    <row r="34" spans="1:6" ht="63">
      <c r="A34" s="45" t="s">
        <v>87</v>
      </c>
      <c r="B34" s="46">
        <v>7707004</v>
      </c>
      <c r="C34" s="46">
        <v>244</v>
      </c>
      <c r="D34" s="128" t="s">
        <v>88</v>
      </c>
      <c r="E34" s="124">
        <v>137300</v>
      </c>
      <c r="F34" s="124">
        <v>139300</v>
      </c>
    </row>
    <row r="35" spans="1:6" ht="47.25">
      <c r="A35" s="45" t="s">
        <v>119</v>
      </c>
      <c r="B35" s="46">
        <v>7707004</v>
      </c>
      <c r="C35" s="46">
        <v>244</v>
      </c>
      <c r="D35" s="128" t="s">
        <v>96</v>
      </c>
      <c r="E35" s="124">
        <v>10000</v>
      </c>
      <c r="F35" s="124">
        <v>10000</v>
      </c>
    </row>
    <row r="36" spans="1:6">
      <c r="A36" s="45" t="s">
        <v>126</v>
      </c>
      <c r="B36" s="46">
        <v>7707004</v>
      </c>
      <c r="C36" s="46">
        <v>852</v>
      </c>
      <c r="D36" s="128"/>
      <c r="E36" s="124">
        <f>E37</f>
        <v>2000</v>
      </c>
      <c r="F36" s="124">
        <f>F37</f>
        <v>2000</v>
      </c>
    </row>
    <row r="37" spans="1:6" ht="63">
      <c r="A37" s="45" t="s">
        <v>87</v>
      </c>
      <c r="B37" s="46">
        <v>7707004</v>
      </c>
      <c r="C37" s="46">
        <v>852</v>
      </c>
      <c r="D37" s="128" t="s">
        <v>88</v>
      </c>
      <c r="E37" s="124">
        <v>2000</v>
      </c>
      <c r="F37" s="124">
        <v>2000</v>
      </c>
    </row>
    <row r="38" spans="1:6" ht="31.5">
      <c r="A38" s="69" t="s">
        <v>125</v>
      </c>
      <c r="B38" s="126">
        <v>7707013</v>
      </c>
      <c r="C38" s="126"/>
      <c r="D38" s="127"/>
      <c r="E38" s="121">
        <f>E39</f>
        <v>9000</v>
      </c>
      <c r="F38" s="121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28"/>
      <c r="E39" s="124">
        <f>E40</f>
        <v>9000</v>
      </c>
      <c r="F39" s="124">
        <f>F40</f>
        <v>9000</v>
      </c>
    </row>
    <row r="40" spans="1:6" ht="47.25">
      <c r="A40" s="45" t="s">
        <v>89</v>
      </c>
      <c r="B40" s="46">
        <v>7707013</v>
      </c>
      <c r="C40" s="46">
        <v>540</v>
      </c>
      <c r="D40" s="128" t="s">
        <v>90</v>
      </c>
      <c r="E40" s="124">
        <v>9000</v>
      </c>
      <c r="F40" s="124">
        <v>9000</v>
      </c>
    </row>
    <row r="41" spans="1:6" ht="47.25">
      <c r="A41" s="34" t="s">
        <v>191</v>
      </c>
      <c r="B41" s="36">
        <v>7707801</v>
      </c>
      <c r="C41" s="126"/>
      <c r="D41" s="127"/>
      <c r="E41" s="121">
        <f>E42+E44+E46+E48</f>
        <v>208000</v>
      </c>
      <c r="F41" s="121">
        <f>F42+F44+F46+F48</f>
        <v>208000</v>
      </c>
    </row>
    <row r="42" spans="1:6" ht="31.5">
      <c r="A42" s="45" t="s">
        <v>127</v>
      </c>
      <c r="B42" s="38">
        <v>7707801</v>
      </c>
      <c r="C42" s="46">
        <v>111</v>
      </c>
      <c r="D42" s="128"/>
      <c r="E42" s="124">
        <f>E43</f>
        <v>195000</v>
      </c>
      <c r="F42" s="124">
        <f>F43</f>
        <v>195000</v>
      </c>
    </row>
    <row r="43" spans="1:6">
      <c r="A43" s="45" t="s">
        <v>109</v>
      </c>
      <c r="B43" s="38">
        <v>7707801</v>
      </c>
      <c r="C43" s="46">
        <v>111</v>
      </c>
      <c r="D43" s="128" t="s">
        <v>110</v>
      </c>
      <c r="E43" s="124">
        <v>195000</v>
      </c>
      <c r="F43" s="124">
        <v>195000</v>
      </c>
    </row>
    <row r="44" spans="1:6">
      <c r="A44" s="31" t="s">
        <v>109</v>
      </c>
      <c r="B44" s="38">
        <v>7707801</v>
      </c>
      <c r="C44" s="38">
        <v>122</v>
      </c>
      <c r="D44" s="37" t="s">
        <v>110</v>
      </c>
      <c r="E44" s="40">
        <v>1000</v>
      </c>
      <c r="F44" s="142">
        <v>1000</v>
      </c>
    </row>
    <row r="45" spans="1:6">
      <c r="A45" s="45" t="s">
        <v>109</v>
      </c>
      <c r="B45" s="38">
        <v>7707801</v>
      </c>
      <c r="C45" s="46">
        <v>242</v>
      </c>
      <c r="D45" s="128" t="s">
        <v>110</v>
      </c>
      <c r="E45" s="124"/>
      <c r="F45" s="124"/>
    </row>
    <row r="46" spans="1:6" ht="47.25">
      <c r="A46" s="45" t="s">
        <v>119</v>
      </c>
      <c r="B46" s="38">
        <v>7707801</v>
      </c>
      <c r="C46" s="46">
        <v>244</v>
      </c>
      <c r="D46" s="128"/>
      <c r="E46" s="124">
        <f>E47</f>
        <v>12000</v>
      </c>
      <c r="F46" s="124">
        <f>F47</f>
        <v>12000</v>
      </c>
    </row>
    <row r="47" spans="1:6">
      <c r="A47" s="45" t="s">
        <v>109</v>
      </c>
      <c r="B47" s="38">
        <v>7707801</v>
      </c>
      <c r="C47" s="46">
        <v>244</v>
      </c>
      <c r="D47" s="128" t="s">
        <v>110</v>
      </c>
      <c r="E47" s="124">
        <v>12000</v>
      </c>
      <c r="F47" s="124">
        <v>12000</v>
      </c>
    </row>
    <row r="48" spans="1:6">
      <c r="A48" s="45" t="s">
        <v>126</v>
      </c>
      <c r="B48" s="38">
        <v>7707801</v>
      </c>
      <c r="C48" s="46">
        <v>852</v>
      </c>
      <c r="D48" s="128"/>
      <c r="E48" s="124">
        <f>E49</f>
        <v>0</v>
      </c>
      <c r="F48" s="124">
        <f>F49</f>
        <v>0</v>
      </c>
    </row>
    <row r="49" spans="1:6">
      <c r="A49" s="45" t="s">
        <v>109</v>
      </c>
      <c r="B49" s="38">
        <v>7707801</v>
      </c>
      <c r="C49" s="46">
        <v>852</v>
      </c>
      <c r="D49" s="128" t="s">
        <v>110</v>
      </c>
      <c r="E49" s="124"/>
      <c r="F49" s="124"/>
    </row>
    <row r="50" spans="1:6" ht="47.25">
      <c r="A50" s="34" t="s">
        <v>189</v>
      </c>
      <c r="B50" s="36">
        <v>7707802</v>
      </c>
      <c r="C50" s="46"/>
      <c r="D50" s="128"/>
      <c r="E50" s="121">
        <f>E51+E54</f>
        <v>132000</v>
      </c>
      <c r="F50" s="121">
        <f>F51+F54</f>
        <v>132000</v>
      </c>
    </row>
    <row r="51" spans="1:6" ht="31.5">
      <c r="A51" s="31" t="s">
        <v>127</v>
      </c>
      <c r="B51" s="36">
        <v>7707802</v>
      </c>
      <c r="C51" s="46">
        <v>111</v>
      </c>
      <c r="D51" s="128"/>
      <c r="E51" s="124">
        <f>E52</f>
        <v>130000</v>
      </c>
      <c r="F51" s="124">
        <f>F52</f>
        <v>130000</v>
      </c>
    </row>
    <row r="52" spans="1:6">
      <c r="A52" s="31" t="s">
        <v>190</v>
      </c>
      <c r="B52" s="36">
        <v>7707802</v>
      </c>
      <c r="C52" s="46">
        <v>111</v>
      </c>
      <c r="D52" s="128" t="s">
        <v>110</v>
      </c>
      <c r="E52" s="124">
        <v>130000</v>
      </c>
      <c r="F52" s="124">
        <v>130000</v>
      </c>
    </row>
    <row r="53" spans="1:6" ht="47.25">
      <c r="A53" s="31" t="s">
        <v>119</v>
      </c>
      <c r="B53" s="36">
        <v>7707802</v>
      </c>
      <c r="C53" s="46">
        <v>244</v>
      </c>
      <c r="D53" s="128"/>
      <c r="E53" s="124">
        <f>E54</f>
        <v>2000</v>
      </c>
      <c r="F53" s="124">
        <f>F54</f>
        <v>2000</v>
      </c>
    </row>
    <row r="54" spans="1:6">
      <c r="A54" s="31" t="s">
        <v>190</v>
      </c>
      <c r="B54" s="36">
        <v>7707802</v>
      </c>
      <c r="C54" s="46">
        <v>244</v>
      </c>
      <c r="D54" s="128" t="s">
        <v>110</v>
      </c>
      <c r="E54" s="124">
        <v>2000</v>
      </c>
      <c r="F54" s="124">
        <v>2000</v>
      </c>
    </row>
    <row r="55" spans="1:6" ht="47.25">
      <c r="A55" s="69" t="s">
        <v>130</v>
      </c>
      <c r="B55" s="126">
        <v>7707032</v>
      </c>
      <c r="C55" s="126"/>
      <c r="D55" s="127"/>
      <c r="E55" s="121">
        <f>E56</f>
        <v>21000</v>
      </c>
      <c r="F55" s="121">
        <f>F56</f>
        <v>48000</v>
      </c>
    </row>
    <row r="56" spans="1:6" ht="47.25">
      <c r="A56" s="45" t="s">
        <v>119</v>
      </c>
      <c r="B56" s="46">
        <v>7707032</v>
      </c>
      <c r="C56" s="46">
        <v>244</v>
      </c>
      <c r="D56" s="128"/>
      <c r="E56" s="124">
        <f>E57</f>
        <v>21000</v>
      </c>
      <c r="F56" s="124">
        <f>F57</f>
        <v>48000</v>
      </c>
    </row>
    <row r="57" spans="1:6" ht="47.25">
      <c r="A57" s="45" t="s">
        <v>95</v>
      </c>
      <c r="B57" s="46">
        <v>7707032</v>
      </c>
      <c r="C57" s="46">
        <v>244</v>
      </c>
      <c r="D57" s="128" t="s">
        <v>98</v>
      </c>
      <c r="E57" s="124">
        <v>21000</v>
      </c>
      <c r="F57" s="124">
        <v>48000</v>
      </c>
    </row>
    <row r="58" spans="1:6" ht="47.25">
      <c r="A58" s="34" t="s">
        <v>130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119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95</v>
      </c>
      <c r="B60" s="38">
        <v>7707033</v>
      </c>
      <c r="C60" s="38">
        <v>244</v>
      </c>
      <c r="D60" s="37" t="s">
        <v>96</v>
      </c>
      <c r="E60" s="40">
        <v>10800</v>
      </c>
      <c r="F60" s="40">
        <v>10800</v>
      </c>
    </row>
    <row r="61" spans="1:6" ht="31.5">
      <c r="A61" s="69" t="s">
        <v>131</v>
      </c>
      <c r="B61" s="126">
        <v>7707501</v>
      </c>
      <c r="C61" s="126"/>
      <c r="D61" s="127"/>
      <c r="E61" s="121">
        <f>E62</f>
        <v>5000</v>
      </c>
      <c r="F61" s="121">
        <f>F62</f>
        <v>5000</v>
      </c>
    </row>
    <row r="62" spans="1:6" ht="47.25">
      <c r="A62" s="45" t="s">
        <v>119</v>
      </c>
      <c r="B62" s="46">
        <v>7707501</v>
      </c>
      <c r="C62" s="46">
        <v>244</v>
      </c>
      <c r="D62" s="128"/>
      <c r="E62" s="124">
        <f>E63</f>
        <v>5000</v>
      </c>
      <c r="F62" s="124">
        <f>F63</f>
        <v>5000</v>
      </c>
    </row>
    <row r="63" spans="1:6">
      <c r="A63" s="45" t="s">
        <v>112</v>
      </c>
      <c r="B63" s="46">
        <v>7707501</v>
      </c>
      <c r="C63" s="46">
        <v>244</v>
      </c>
      <c r="D63" s="128" t="s">
        <v>113</v>
      </c>
      <c r="E63" s="124">
        <v>5000</v>
      </c>
      <c r="F63" s="124">
        <v>5000</v>
      </c>
    </row>
    <row r="64" spans="1:6" ht="31.5">
      <c r="A64" s="129" t="s">
        <v>134</v>
      </c>
      <c r="B64" s="119">
        <v>7707502</v>
      </c>
      <c r="C64" s="126"/>
      <c r="D64" s="127"/>
      <c r="E64" s="121">
        <f>E65+E67</f>
        <v>160800</v>
      </c>
      <c r="F64" s="121">
        <f>F65+F67</f>
        <v>170000</v>
      </c>
    </row>
    <row r="65" spans="1:6" ht="47.25">
      <c r="A65" s="45" t="s">
        <v>119</v>
      </c>
      <c r="B65" s="46">
        <v>7707502</v>
      </c>
      <c r="C65" s="46">
        <v>244</v>
      </c>
      <c r="D65" s="128"/>
      <c r="E65" s="124">
        <f>E66</f>
        <v>150800</v>
      </c>
      <c r="F65" s="124">
        <f>F66</f>
        <v>125000</v>
      </c>
    </row>
    <row r="66" spans="1:6">
      <c r="A66" s="45" t="s">
        <v>101</v>
      </c>
      <c r="B66" s="46">
        <v>7707502</v>
      </c>
      <c r="C66" s="46">
        <v>244</v>
      </c>
      <c r="D66" s="128" t="s">
        <v>102</v>
      </c>
      <c r="E66" s="124">
        <v>150800</v>
      </c>
      <c r="F66" s="124">
        <v>125000</v>
      </c>
    </row>
    <row r="67" spans="1:6" ht="47.25">
      <c r="A67" s="31" t="s">
        <v>119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112</v>
      </c>
      <c r="B68" s="38">
        <v>7707502</v>
      </c>
      <c r="C68" s="38">
        <v>244</v>
      </c>
      <c r="D68" s="37" t="s">
        <v>113</v>
      </c>
      <c r="E68" s="40">
        <v>10000</v>
      </c>
      <c r="F68" s="40">
        <v>45000</v>
      </c>
    </row>
    <row r="69" spans="1:6" ht="31.5">
      <c r="A69" s="108" t="s">
        <v>207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119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112</v>
      </c>
      <c r="B71" s="38">
        <v>7707503</v>
      </c>
      <c r="C71" s="38">
        <v>244</v>
      </c>
      <c r="D71" s="37" t="s">
        <v>113</v>
      </c>
      <c r="E71" s="40">
        <v>1000</v>
      </c>
      <c r="F71" s="40">
        <v>2000</v>
      </c>
    </row>
    <row r="72" spans="1:6" ht="31.5">
      <c r="A72" s="108" t="s">
        <v>208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119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112</v>
      </c>
      <c r="B74" s="38">
        <v>7707504</v>
      </c>
      <c r="C74" s="38">
        <v>244</v>
      </c>
      <c r="D74" s="37" t="s">
        <v>113</v>
      </c>
      <c r="E74" s="40">
        <v>1000</v>
      </c>
      <c r="F74" s="40">
        <v>2000</v>
      </c>
    </row>
    <row r="75" spans="1:6" ht="31.5">
      <c r="A75" s="34" t="s">
        <v>133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119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112</v>
      </c>
      <c r="B77" s="38">
        <v>7707505</v>
      </c>
      <c r="C77" s="38">
        <v>244</v>
      </c>
      <c r="D77" s="37" t="s">
        <v>113</v>
      </c>
      <c r="E77" s="40">
        <v>28000</v>
      </c>
      <c r="F77" s="40">
        <v>44000</v>
      </c>
    </row>
    <row r="78" spans="1:6" s="114" customFormat="1" ht="31.5">
      <c r="A78" s="110" t="s">
        <v>211</v>
      </c>
      <c r="B78" s="111">
        <v>7708022</v>
      </c>
      <c r="C78" s="111"/>
      <c r="D78" s="112"/>
      <c r="E78" s="113">
        <f>E79</f>
        <v>30000</v>
      </c>
      <c r="F78" s="113">
        <f>F79</f>
        <v>30000</v>
      </c>
    </row>
    <row r="79" spans="1:6" ht="34.5" customHeight="1">
      <c r="A79" s="115" t="s">
        <v>210</v>
      </c>
      <c r="B79" s="116">
        <v>7708022</v>
      </c>
      <c r="C79" s="116">
        <v>321</v>
      </c>
      <c r="D79" s="117"/>
      <c r="E79" s="118">
        <f>E80</f>
        <v>30000</v>
      </c>
      <c r="F79" s="118">
        <f>F80</f>
        <v>30000</v>
      </c>
    </row>
    <row r="80" spans="1:6">
      <c r="A80" s="115" t="s">
        <v>206</v>
      </c>
      <c r="B80" s="116">
        <v>7708022</v>
      </c>
      <c r="C80" s="116">
        <v>321</v>
      </c>
      <c r="D80" s="117" t="s">
        <v>209</v>
      </c>
      <c r="E80" s="118">
        <v>30000</v>
      </c>
      <c r="F80" s="118">
        <v>30000</v>
      </c>
    </row>
    <row r="81" spans="1:6" ht="31.5">
      <c r="A81" s="34" t="s">
        <v>214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217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218</v>
      </c>
      <c r="B83" s="38">
        <v>7709006</v>
      </c>
      <c r="C83" s="38">
        <v>880</v>
      </c>
      <c r="D83" s="37" t="s">
        <v>215</v>
      </c>
      <c r="E83" s="40">
        <v>95000</v>
      </c>
      <c r="F83" s="40">
        <v>0</v>
      </c>
    </row>
    <row r="84" spans="1:6" ht="72">
      <c r="A84" s="141" t="s">
        <v>222</v>
      </c>
      <c r="B84" s="36" t="s">
        <v>221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119</v>
      </c>
      <c r="B85" s="38" t="s">
        <v>221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213</v>
      </c>
      <c r="B86" s="38" t="s">
        <v>221</v>
      </c>
      <c r="C86" s="38">
        <v>244</v>
      </c>
      <c r="D86" s="37" t="s">
        <v>220</v>
      </c>
      <c r="E86" s="40">
        <v>700</v>
      </c>
      <c r="F86" s="40">
        <v>700</v>
      </c>
    </row>
    <row r="87" spans="1:6">
      <c r="A87" s="69" t="s">
        <v>111</v>
      </c>
      <c r="B87" s="126"/>
      <c r="C87" s="126"/>
      <c r="D87" s="127"/>
      <c r="E87" s="121">
        <f>E13+E18+E21+E25+E38+E41+E50+E55+E58+E61+E64+E69+E72+E75+E78+E81+E84</f>
        <v>2606100</v>
      </c>
      <c r="F87" s="121">
        <f>F13+F18+F21+F25+F38+F41+F50+F55+F58+F61+F64+F69+F72+F75+F78+F84</f>
        <v>2613300</v>
      </c>
    </row>
    <row r="88" spans="1:6">
      <c r="E88" s="130"/>
      <c r="F88" s="131"/>
    </row>
    <row r="89" spans="1:6" ht="18.75">
      <c r="A89" s="1" t="s">
        <v>198</v>
      </c>
      <c r="E89" s="1"/>
      <c r="F89" s="2" t="s">
        <v>203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="75" zoomScaleNormal="75" workbookViewId="0">
      <selection activeCell="F251" sqref="F251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327" t="s">
        <v>629</v>
      </c>
    </row>
    <row r="2" spans="1:11">
      <c r="D2" s="327" t="s">
        <v>657</v>
      </c>
      <c r="E2" s="327"/>
      <c r="F2" s="327"/>
      <c r="G2" s="18"/>
      <c r="H2" s="18"/>
      <c r="I2" s="18"/>
      <c r="J2" s="18"/>
      <c r="K2" s="18"/>
    </row>
    <row r="3" spans="1:11">
      <c r="C3" s="351" t="s">
        <v>610</v>
      </c>
      <c r="D3" s="351"/>
      <c r="E3" s="351"/>
      <c r="F3" s="351"/>
    </row>
    <row r="4" spans="1:11">
      <c r="A4" s="365" t="s">
        <v>611</v>
      </c>
      <c r="B4" s="365"/>
      <c r="C4" s="365"/>
      <c r="D4" s="365"/>
      <c r="E4" s="365"/>
      <c r="F4" s="365"/>
      <c r="G4" s="204"/>
    </row>
    <row r="5" spans="1:11">
      <c r="D5" s="18"/>
      <c r="E5" s="18"/>
      <c r="F5" s="18"/>
      <c r="G5" s="18"/>
    </row>
    <row r="6" spans="1:11">
      <c r="A6" s="349"/>
      <c r="B6" s="349"/>
      <c r="C6" s="350"/>
      <c r="D6" s="350"/>
      <c r="E6" s="350"/>
      <c r="F6" s="350"/>
      <c r="G6" s="350"/>
      <c r="H6" s="350"/>
    </row>
    <row r="7" spans="1:11" ht="87.75" customHeight="1">
      <c r="A7" s="349" t="s">
        <v>612</v>
      </c>
      <c r="B7" s="349"/>
      <c r="C7" s="349"/>
      <c r="D7" s="349"/>
      <c r="E7" s="349"/>
      <c r="F7" s="349"/>
      <c r="G7" s="349"/>
      <c r="H7" s="349"/>
    </row>
    <row r="8" spans="1:11">
      <c r="A8" s="8" t="s">
        <v>80</v>
      </c>
      <c r="B8" s="8" t="s">
        <v>80</v>
      </c>
      <c r="C8" s="8" t="s">
        <v>80</v>
      </c>
      <c r="D8" s="20" t="s">
        <v>80</v>
      </c>
      <c r="E8" s="20" t="s">
        <v>80</v>
      </c>
      <c r="F8" s="20"/>
      <c r="G8" s="20"/>
      <c r="H8" s="8"/>
    </row>
    <row r="9" spans="1:11" ht="15">
      <c r="A9" s="366" t="s">
        <v>81</v>
      </c>
      <c r="B9" s="367" t="s">
        <v>152</v>
      </c>
      <c r="C9" s="366" t="s">
        <v>82</v>
      </c>
      <c r="D9" s="366" t="s">
        <v>115</v>
      </c>
      <c r="E9" s="366" t="s">
        <v>116</v>
      </c>
      <c r="F9" s="368" t="s">
        <v>584</v>
      </c>
      <c r="G9" s="368" t="s">
        <v>530</v>
      </c>
      <c r="H9" s="368" t="s">
        <v>530</v>
      </c>
    </row>
    <row r="10" spans="1:11" ht="15">
      <c r="A10" s="366"/>
      <c r="B10" s="367"/>
      <c r="C10" s="366"/>
      <c r="D10" s="366"/>
      <c r="E10" s="366"/>
      <c r="F10" s="369"/>
      <c r="G10" s="369"/>
      <c r="H10" s="369"/>
    </row>
    <row r="11" spans="1:11" ht="31.5">
      <c r="A11" s="303" t="s">
        <v>529</v>
      </c>
      <c r="B11" s="304" t="s">
        <v>216</v>
      </c>
      <c r="C11" s="304"/>
      <c r="D11" s="304"/>
      <c r="E11" s="304"/>
      <c r="F11" s="305">
        <f>F12+F49+F59+F65+F76+F86+F116+F133+F198+F180</f>
        <v>7163357.75</v>
      </c>
      <c r="G11" s="305">
        <f>G12+G49+G59+G65+G76+G86+G116+G133+G198+G180</f>
        <v>5250609.21</v>
      </c>
      <c r="H11" s="305">
        <f>H12+H49+H59+H65+H76+H86+H116+H133+H198+H180</f>
        <v>5250609.21</v>
      </c>
    </row>
    <row r="12" spans="1:11">
      <c r="A12" s="303" t="s">
        <v>457</v>
      </c>
      <c r="B12" s="304" t="s">
        <v>216</v>
      </c>
      <c r="C12" s="304" t="s">
        <v>84</v>
      </c>
      <c r="D12" s="304"/>
      <c r="E12" s="304"/>
      <c r="F12" s="305">
        <f>F13+F19+F33+F41+F44+F38</f>
        <v>4606553.41</v>
      </c>
      <c r="G12" s="305">
        <f t="shared" ref="G12:H12" si="0">G13+G19+G33+G41+G44</f>
        <v>4391623.87</v>
      </c>
      <c r="H12" s="305">
        <f t="shared" si="0"/>
        <v>4391623.87</v>
      </c>
    </row>
    <row r="13" spans="1:11" ht="47.25">
      <c r="A13" s="224" t="s">
        <v>85</v>
      </c>
      <c r="B13" s="304" t="s">
        <v>216</v>
      </c>
      <c r="C13" s="304" t="s">
        <v>86</v>
      </c>
      <c r="D13" s="304"/>
      <c r="E13" s="304"/>
      <c r="F13" s="305">
        <f>F15</f>
        <v>739661</v>
      </c>
      <c r="G13" s="305">
        <f t="shared" ref="G13:H13" si="1">G15</f>
        <v>601370</v>
      </c>
      <c r="H13" s="305">
        <f t="shared" si="1"/>
        <v>601370</v>
      </c>
    </row>
    <row r="14" spans="1:11" ht="31.5">
      <c r="A14" s="303" t="s">
        <v>305</v>
      </c>
      <c r="B14" s="304" t="s">
        <v>216</v>
      </c>
      <c r="C14" s="304" t="s">
        <v>86</v>
      </c>
      <c r="D14" s="304" t="s">
        <v>306</v>
      </c>
      <c r="E14" s="304"/>
      <c r="F14" s="305">
        <f>F15</f>
        <v>739661</v>
      </c>
      <c r="G14" s="305">
        <f t="shared" ref="G14:H14" si="2">G15</f>
        <v>601370</v>
      </c>
      <c r="H14" s="305">
        <f t="shared" si="2"/>
        <v>601370</v>
      </c>
    </row>
    <row r="15" spans="1:11" ht="45.6" customHeight="1">
      <c r="A15" s="201" t="s">
        <v>458</v>
      </c>
      <c r="B15" s="316" t="s">
        <v>216</v>
      </c>
      <c r="C15" s="306" t="s">
        <v>86</v>
      </c>
      <c r="D15" s="306" t="s">
        <v>308</v>
      </c>
      <c r="E15" s="306" t="s">
        <v>459</v>
      </c>
      <c r="F15" s="307">
        <f>F16+F17+F18</f>
        <v>739661</v>
      </c>
      <c r="G15" s="307">
        <f t="shared" ref="G15:H15" si="3">G16+G17+G18</f>
        <v>601370</v>
      </c>
      <c r="H15" s="307">
        <f t="shared" si="3"/>
        <v>601370</v>
      </c>
    </row>
    <row r="16" spans="1:11" ht="34.5" customHeight="1">
      <c r="A16" s="201" t="s">
        <v>460</v>
      </c>
      <c r="B16" s="316" t="s">
        <v>216</v>
      </c>
      <c r="C16" s="306" t="s">
        <v>86</v>
      </c>
      <c r="D16" s="306" t="s">
        <v>308</v>
      </c>
      <c r="E16" s="306" t="s">
        <v>461</v>
      </c>
      <c r="F16" s="307">
        <v>568101</v>
      </c>
      <c r="G16" s="307">
        <v>455070</v>
      </c>
      <c r="H16" s="307">
        <v>455070</v>
      </c>
    </row>
    <row r="17" spans="1:8" ht="47.25">
      <c r="A17" s="201" t="s">
        <v>123</v>
      </c>
      <c r="B17" s="316" t="s">
        <v>216</v>
      </c>
      <c r="C17" s="306" t="s">
        <v>86</v>
      </c>
      <c r="D17" s="306" t="s">
        <v>308</v>
      </c>
      <c r="E17" s="306" t="s">
        <v>462</v>
      </c>
      <c r="F17" s="307">
        <v>0</v>
      </c>
      <c r="G17" s="307">
        <v>9000</v>
      </c>
      <c r="H17" s="307">
        <v>9000</v>
      </c>
    </row>
    <row r="18" spans="1:8" ht="63">
      <c r="A18" s="201" t="s">
        <v>259</v>
      </c>
      <c r="B18" s="316" t="s">
        <v>216</v>
      </c>
      <c r="C18" s="306" t="s">
        <v>86</v>
      </c>
      <c r="D18" s="306" t="s">
        <v>308</v>
      </c>
      <c r="E18" s="306" t="s">
        <v>463</v>
      </c>
      <c r="F18" s="307">
        <v>171560</v>
      </c>
      <c r="G18" s="307">
        <v>137300</v>
      </c>
      <c r="H18" s="307">
        <v>137300</v>
      </c>
    </row>
    <row r="19" spans="1:8" ht="66" customHeight="1">
      <c r="A19" s="224" t="s">
        <v>87</v>
      </c>
      <c r="B19" s="304" t="s">
        <v>216</v>
      </c>
      <c r="C19" s="308" t="s">
        <v>88</v>
      </c>
      <c r="D19" s="308"/>
      <c r="E19" s="308"/>
      <c r="F19" s="309">
        <f>F21+F26+F29</f>
        <v>2969157.91</v>
      </c>
      <c r="G19" s="309">
        <f t="shared" ref="G19:H19" si="4">G21+G26+G29</f>
        <v>3042303.95</v>
      </c>
      <c r="H19" s="309">
        <f t="shared" si="4"/>
        <v>3042303.95</v>
      </c>
    </row>
    <row r="20" spans="1:8" ht="64.150000000000006" customHeight="1">
      <c r="A20" s="303" t="s">
        <v>305</v>
      </c>
      <c r="B20" s="304" t="s">
        <v>216</v>
      </c>
      <c r="C20" s="308" t="s">
        <v>88</v>
      </c>
      <c r="D20" s="308" t="s">
        <v>306</v>
      </c>
      <c r="E20" s="308"/>
      <c r="F20" s="309">
        <f>F21+F26+F29</f>
        <v>2969157.91</v>
      </c>
      <c r="G20" s="309">
        <f t="shared" ref="G20:H20" si="5">G21+G26+G29</f>
        <v>3042303.95</v>
      </c>
      <c r="H20" s="309">
        <f t="shared" si="5"/>
        <v>3042303.95</v>
      </c>
    </row>
    <row r="21" spans="1:8" ht="31.5">
      <c r="A21" s="201" t="s">
        <v>458</v>
      </c>
      <c r="B21" s="316" t="s">
        <v>216</v>
      </c>
      <c r="C21" s="306" t="s">
        <v>88</v>
      </c>
      <c r="D21" s="306" t="s">
        <v>309</v>
      </c>
      <c r="E21" s="306" t="s">
        <v>459</v>
      </c>
      <c r="F21" s="307">
        <f>F23+F24+F25</f>
        <v>2676099.91</v>
      </c>
      <c r="G21" s="307">
        <f t="shared" ref="G21:H21" si="6">G23+G24+G25</f>
        <v>2672703.9500000002</v>
      </c>
      <c r="H21" s="307">
        <f t="shared" si="6"/>
        <v>2672703.9500000002</v>
      </c>
    </row>
    <row r="22" spans="1:8" ht="31.5" hidden="1" customHeight="1">
      <c r="A22" s="201" t="s">
        <v>460</v>
      </c>
      <c r="B22" s="316" t="s">
        <v>216</v>
      </c>
      <c r="C22" s="306" t="s">
        <v>88</v>
      </c>
      <c r="D22" s="306" t="s">
        <v>309</v>
      </c>
      <c r="E22" s="306" t="s">
        <v>461</v>
      </c>
      <c r="F22" s="307">
        <v>1800000</v>
      </c>
      <c r="G22" s="307">
        <v>1800000</v>
      </c>
      <c r="H22" s="307">
        <v>1800000</v>
      </c>
    </row>
    <row r="23" spans="1:8" ht="34.5" customHeight="1">
      <c r="A23" s="201" t="s">
        <v>460</v>
      </c>
      <c r="B23" s="316" t="s">
        <v>216</v>
      </c>
      <c r="C23" s="306" t="s">
        <v>88</v>
      </c>
      <c r="D23" s="306" t="s">
        <v>309</v>
      </c>
      <c r="E23" s="306" t="s">
        <v>461</v>
      </c>
      <c r="F23" s="307">
        <v>2047854.21</v>
      </c>
      <c r="G23" s="307">
        <v>2052703.95</v>
      </c>
      <c r="H23" s="307">
        <v>2052703.95</v>
      </c>
    </row>
    <row r="24" spans="1:8" ht="47.25">
      <c r="A24" s="201" t="s">
        <v>123</v>
      </c>
      <c r="B24" s="316" t="s">
        <v>216</v>
      </c>
      <c r="C24" s="306" t="s">
        <v>88</v>
      </c>
      <c r="D24" s="306" t="s">
        <v>309</v>
      </c>
      <c r="E24" s="306" t="s">
        <v>462</v>
      </c>
      <c r="F24" s="307">
        <v>0</v>
      </c>
      <c r="G24" s="307">
        <v>11000</v>
      </c>
      <c r="H24" s="307">
        <v>11000</v>
      </c>
    </row>
    <row r="25" spans="1:8" ht="63">
      <c r="A25" s="201" t="s">
        <v>259</v>
      </c>
      <c r="B25" s="316" t="s">
        <v>216</v>
      </c>
      <c r="C25" s="306" t="s">
        <v>88</v>
      </c>
      <c r="D25" s="306" t="s">
        <v>309</v>
      </c>
      <c r="E25" s="306" t="s">
        <v>463</v>
      </c>
      <c r="F25" s="307">
        <v>628245.69999999995</v>
      </c>
      <c r="G25" s="307">
        <v>609000</v>
      </c>
      <c r="H25" s="307">
        <v>609000</v>
      </c>
    </row>
    <row r="26" spans="1:8" ht="31.5">
      <c r="A26" s="201" t="s">
        <v>464</v>
      </c>
      <c r="B26" s="316" t="s">
        <v>216</v>
      </c>
      <c r="C26" s="306" t="s">
        <v>88</v>
      </c>
      <c r="D26" s="306" t="s">
        <v>312</v>
      </c>
      <c r="E26" s="306" t="s">
        <v>302</v>
      </c>
      <c r="F26" s="307">
        <f>F27+F28</f>
        <v>282558</v>
      </c>
      <c r="G26" s="307">
        <f t="shared" ref="G26:H26" si="7">G27</f>
        <v>310600</v>
      </c>
      <c r="H26" s="307">
        <f t="shared" si="7"/>
        <v>310600</v>
      </c>
    </row>
    <row r="27" spans="1:8" s="149" customFormat="1" ht="24.6" customHeight="1">
      <c r="A27" s="201" t="s">
        <v>535</v>
      </c>
      <c r="B27" s="316" t="s">
        <v>216</v>
      </c>
      <c r="C27" s="306" t="s">
        <v>88</v>
      </c>
      <c r="D27" s="306" t="s">
        <v>312</v>
      </c>
      <c r="E27" s="306" t="s">
        <v>466</v>
      </c>
      <c r="F27" s="307">
        <v>238558</v>
      </c>
      <c r="G27" s="307">
        <v>310600</v>
      </c>
      <c r="H27" s="307">
        <v>310600</v>
      </c>
    </row>
    <row r="28" spans="1:8" s="149" customFormat="1" ht="24.6" customHeight="1">
      <c r="A28" s="201" t="s">
        <v>613</v>
      </c>
      <c r="B28" s="316" t="s">
        <v>216</v>
      </c>
      <c r="C28" s="306" t="s">
        <v>614</v>
      </c>
      <c r="D28" s="306" t="s">
        <v>312</v>
      </c>
      <c r="E28" s="306" t="s">
        <v>615</v>
      </c>
      <c r="F28" s="307">
        <v>44000</v>
      </c>
      <c r="G28" s="307"/>
      <c r="H28" s="307"/>
    </row>
    <row r="29" spans="1:8" ht="34.5" customHeight="1">
      <c r="A29" s="269" t="s">
        <v>314</v>
      </c>
      <c r="B29" s="316" t="s">
        <v>216</v>
      </c>
      <c r="C29" s="306" t="s">
        <v>88</v>
      </c>
      <c r="D29" s="306" t="s">
        <v>312</v>
      </c>
      <c r="E29" s="306" t="s">
        <v>467</v>
      </c>
      <c r="F29" s="307">
        <f>F30+F31+F32</f>
        <v>10500</v>
      </c>
      <c r="G29" s="307">
        <f t="shared" ref="G29:H29" si="8">G30+G31+G32</f>
        <v>59000</v>
      </c>
      <c r="H29" s="307">
        <f t="shared" si="8"/>
        <v>59000</v>
      </c>
    </row>
    <row r="30" spans="1:8" ht="34.5" customHeight="1">
      <c r="A30" s="225" t="s">
        <v>282</v>
      </c>
      <c r="B30" s="316" t="s">
        <v>216</v>
      </c>
      <c r="C30" s="306" t="s">
        <v>88</v>
      </c>
      <c r="D30" s="306" t="s">
        <v>312</v>
      </c>
      <c r="E30" s="306" t="s">
        <v>531</v>
      </c>
      <c r="F30" s="307">
        <v>0</v>
      </c>
      <c r="G30" s="307">
        <v>50000</v>
      </c>
      <c r="H30" s="307">
        <v>50000</v>
      </c>
    </row>
    <row r="31" spans="1:8">
      <c r="A31" s="201" t="s">
        <v>532</v>
      </c>
      <c r="B31" s="316" t="s">
        <v>216</v>
      </c>
      <c r="C31" s="306" t="s">
        <v>88</v>
      </c>
      <c r="D31" s="306" t="s">
        <v>312</v>
      </c>
      <c r="E31" s="306" t="s">
        <v>469</v>
      </c>
      <c r="F31" s="307">
        <v>6000</v>
      </c>
      <c r="G31" s="307">
        <v>6000</v>
      </c>
      <c r="H31" s="307">
        <v>6000</v>
      </c>
    </row>
    <row r="32" spans="1:8">
      <c r="A32" s="201" t="s">
        <v>260</v>
      </c>
      <c r="B32" s="316" t="s">
        <v>216</v>
      </c>
      <c r="C32" s="306" t="s">
        <v>88</v>
      </c>
      <c r="D32" s="306" t="s">
        <v>312</v>
      </c>
      <c r="E32" s="306" t="s">
        <v>470</v>
      </c>
      <c r="F32" s="307">
        <v>4500</v>
      </c>
      <c r="G32" s="307">
        <v>3000</v>
      </c>
      <c r="H32" s="307">
        <v>3000</v>
      </c>
    </row>
    <row r="33" spans="1:8" ht="62.25" customHeight="1">
      <c r="A33" s="226" t="s">
        <v>89</v>
      </c>
      <c r="B33" s="304" t="s">
        <v>216</v>
      </c>
      <c r="C33" s="310" t="s">
        <v>90</v>
      </c>
      <c r="D33" s="310"/>
      <c r="E33" s="310"/>
      <c r="F33" s="311">
        <f>F34+F36</f>
        <v>728502</v>
      </c>
      <c r="G33" s="311">
        <f t="shared" ref="G33:H33" si="9">G34+G36</f>
        <v>644249.92000000004</v>
      </c>
      <c r="H33" s="311">
        <f t="shared" si="9"/>
        <v>644249.92000000004</v>
      </c>
    </row>
    <row r="34" spans="1:8">
      <c r="A34" s="231" t="s">
        <v>404</v>
      </c>
      <c r="B34" s="316" t="s">
        <v>216</v>
      </c>
      <c r="C34" s="312" t="s">
        <v>90</v>
      </c>
      <c r="D34" s="312" t="s">
        <v>408</v>
      </c>
      <c r="E34" s="312" t="s">
        <v>405</v>
      </c>
      <c r="F34" s="313">
        <f>F35</f>
        <v>28002</v>
      </c>
      <c r="G34" s="313">
        <f t="shared" ref="G34:H34" si="10">G35</f>
        <v>17187.419999999998</v>
      </c>
      <c r="H34" s="313">
        <f t="shared" si="10"/>
        <v>17187.419999999998</v>
      </c>
    </row>
    <row r="35" spans="1:8">
      <c r="A35" s="231" t="s">
        <v>23</v>
      </c>
      <c r="B35" s="316" t="s">
        <v>216</v>
      </c>
      <c r="C35" s="312" t="s">
        <v>90</v>
      </c>
      <c r="D35" s="312" t="s">
        <v>408</v>
      </c>
      <c r="E35" s="312" t="s">
        <v>471</v>
      </c>
      <c r="F35" s="313">
        <v>28002</v>
      </c>
      <c r="G35" s="313">
        <v>17187.419999999998</v>
      </c>
      <c r="H35" s="313">
        <v>17187.419999999998</v>
      </c>
    </row>
    <row r="36" spans="1:8">
      <c r="A36" s="231" t="s">
        <v>404</v>
      </c>
      <c r="B36" s="316" t="s">
        <v>216</v>
      </c>
      <c r="C36" s="312" t="s">
        <v>90</v>
      </c>
      <c r="D36" s="312" t="s">
        <v>408</v>
      </c>
      <c r="E36" s="312" t="s">
        <v>405</v>
      </c>
      <c r="F36" s="313">
        <f>F37</f>
        <v>700500</v>
      </c>
      <c r="G36" s="313">
        <f t="shared" ref="G36:H36" si="11">G37</f>
        <v>627062.5</v>
      </c>
      <c r="H36" s="313">
        <f t="shared" si="11"/>
        <v>627062.5</v>
      </c>
    </row>
    <row r="37" spans="1:8" ht="29.25" customHeight="1">
      <c r="A37" s="231" t="s">
        <v>23</v>
      </c>
      <c r="B37" s="316" t="s">
        <v>216</v>
      </c>
      <c r="C37" s="312" t="s">
        <v>90</v>
      </c>
      <c r="D37" s="312" t="s">
        <v>408</v>
      </c>
      <c r="E37" s="312" t="s">
        <v>471</v>
      </c>
      <c r="F37" s="313">
        <v>700500</v>
      </c>
      <c r="G37" s="313">
        <v>627062.5</v>
      </c>
      <c r="H37" s="313">
        <v>627062.5</v>
      </c>
    </row>
    <row r="38" spans="1:8" ht="31.5">
      <c r="A38" s="326" t="s">
        <v>214</v>
      </c>
      <c r="B38" s="320" t="s">
        <v>216</v>
      </c>
      <c r="C38" s="310" t="s">
        <v>215</v>
      </c>
      <c r="D38" s="310"/>
      <c r="E38" s="310"/>
      <c r="F38" s="311">
        <f>F39</f>
        <v>165532.5</v>
      </c>
      <c r="G38" s="313"/>
      <c r="H38" s="313"/>
    </row>
    <row r="39" spans="1:8">
      <c r="A39" s="231" t="s">
        <v>23</v>
      </c>
      <c r="B39" s="316" t="s">
        <v>216</v>
      </c>
      <c r="C39" s="312" t="s">
        <v>215</v>
      </c>
      <c r="D39" s="312" t="s">
        <v>617</v>
      </c>
      <c r="E39" s="312" t="s">
        <v>315</v>
      </c>
      <c r="F39" s="313">
        <f>F40</f>
        <v>165532.5</v>
      </c>
      <c r="G39" s="313"/>
      <c r="H39" s="313"/>
    </row>
    <row r="40" spans="1:8" ht="18" customHeight="1">
      <c r="A40" s="231" t="s">
        <v>601</v>
      </c>
      <c r="B40" s="316" t="s">
        <v>216</v>
      </c>
      <c r="C40" s="312" t="s">
        <v>215</v>
      </c>
      <c r="D40" s="312" t="s">
        <v>617</v>
      </c>
      <c r="E40" s="312" t="s">
        <v>616</v>
      </c>
      <c r="F40" s="313">
        <v>165532.5</v>
      </c>
      <c r="G40" s="313"/>
      <c r="H40" s="313"/>
    </row>
    <row r="41" spans="1:8">
      <c r="A41" s="274" t="s">
        <v>91</v>
      </c>
      <c r="B41" s="304" t="s">
        <v>216</v>
      </c>
      <c r="C41" s="299" t="s">
        <v>92</v>
      </c>
      <c r="D41" s="299"/>
      <c r="E41" s="299"/>
      <c r="F41" s="301">
        <f>F43</f>
        <v>3000</v>
      </c>
      <c r="G41" s="301">
        <f t="shared" ref="G41:H41" si="12">G43</f>
        <v>3000</v>
      </c>
      <c r="H41" s="301">
        <f t="shared" si="12"/>
        <v>3000</v>
      </c>
    </row>
    <row r="42" spans="1:8" ht="31.5">
      <c r="A42" s="298" t="s">
        <v>534</v>
      </c>
      <c r="B42" s="304" t="s">
        <v>216</v>
      </c>
      <c r="C42" s="299" t="s">
        <v>92</v>
      </c>
      <c r="D42" s="299" t="s">
        <v>533</v>
      </c>
      <c r="E42" s="296" t="s">
        <v>315</v>
      </c>
      <c r="F42" s="297">
        <f>F43</f>
        <v>3000</v>
      </c>
      <c r="G42" s="297">
        <f t="shared" ref="G42:H42" si="13">G43</f>
        <v>3000</v>
      </c>
      <c r="H42" s="297">
        <f t="shared" si="13"/>
        <v>3000</v>
      </c>
    </row>
    <row r="43" spans="1:8">
      <c r="A43" s="187" t="s">
        <v>129</v>
      </c>
      <c r="B43" s="316" t="s">
        <v>216</v>
      </c>
      <c r="C43" s="296" t="s">
        <v>92</v>
      </c>
      <c r="D43" s="296" t="s">
        <v>411</v>
      </c>
      <c r="E43" s="296" t="s">
        <v>472</v>
      </c>
      <c r="F43" s="297">
        <v>3000</v>
      </c>
      <c r="G43" s="297">
        <v>3000</v>
      </c>
      <c r="H43" s="297">
        <v>3000</v>
      </c>
    </row>
    <row r="44" spans="1:8">
      <c r="A44" s="274" t="s">
        <v>223</v>
      </c>
      <c r="B44" s="304" t="s">
        <v>216</v>
      </c>
      <c r="C44" s="299" t="s">
        <v>220</v>
      </c>
      <c r="D44" s="299"/>
      <c r="E44" s="299"/>
      <c r="F44" s="301">
        <f>F45+F47</f>
        <v>700</v>
      </c>
      <c r="G44" s="301">
        <f t="shared" ref="G44:H44" si="14">G45+G47</f>
        <v>100700</v>
      </c>
      <c r="H44" s="301">
        <f t="shared" si="14"/>
        <v>100700</v>
      </c>
    </row>
    <row r="45" spans="1:8" ht="31.5">
      <c r="A45" s="187" t="s">
        <v>464</v>
      </c>
      <c r="B45" s="316" t="s">
        <v>216</v>
      </c>
      <c r="C45" s="296" t="s">
        <v>220</v>
      </c>
      <c r="D45" s="296" t="s">
        <v>620</v>
      </c>
      <c r="E45" s="296" t="s">
        <v>302</v>
      </c>
      <c r="F45" s="297">
        <v>700</v>
      </c>
      <c r="G45" s="297">
        <v>700</v>
      </c>
      <c r="H45" s="297">
        <v>700</v>
      </c>
    </row>
    <row r="46" spans="1:8">
      <c r="A46" s="231" t="s">
        <v>535</v>
      </c>
      <c r="B46" s="316" t="s">
        <v>216</v>
      </c>
      <c r="C46" s="296" t="s">
        <v>220</v>
      </c>
      <c r="D46" s="296" t="s">
        <v>620</v>
      </c>
      <c r="E46" s="296" t="s">
        <v>466</v>
      </c>
      <c r="F46" s="297">
        <v>700</v>
      </c>
      <c r="G46" s="297">
        <v>700</v>
      </c>
      <c r="H46" s="297">
        <v>700</v>
      </c>
    </row>
    <row r="47" spans="1:8" ht="31.5">
      <c r="A47" s="187" t="s">
        <v>464</v>
      </c>
      <c r="B47" s="316" t="s">
        <v>216</v>
      </c>
      <c r="C47" s="296" t="s">
        <v>220</v>
      </c>
      <c r="D47" s="296" t="s">
        <v>437</v>
      </c>
      <c r="E47" s="296" t="s">
        <v>302</v>
      </c>
      <c r="F47" s="297">
        <f>F48</f>
        <v>0</v>
      </c>
      <c r="G47" s="297">
        <f t="shared" ref="G47:H47" si="15">G48</f>
        <v>100000</v>
      </c>
      <c r="H47" s="297">
        <f t="shared" si="15"/>
        <v>100000</v>
      </c>
    </row>
    <row r="48" spans="1:8">
      <c r="A48" s="231" t="s">
        <v>535</v>
      </c>
      <c r="B48" s="316" t="s">
        <v>216</v>
      </c>
      <c r="C48" s="296" t="s">
        <v>220</v>
      </c>
      <c r="D48" s="296" t="s">
        <v>437</v>
      </c>
      <c r="E48" s="296" t="s">
        <v>466</v>
      </c>
      <c r="F48" s="297">
        <v>0</v>
      </c>
      <c r="G48" s="297">
        <v>100000</v>
      </c>
      <c r="H48" s="297">
        <v>100000</v>
      </c>
    </row>
    <row r="49" spans="1:8" ht="24.75" customHeight="1">
      <c r="A49" s="224" t="s">
        <v>146</v>
      </c>
      <c r="B49" s="304" t="s">
        <v>216</v>
      </c>
      <c r="C49" s="310" t="s">
        <v>145</v>
      </c>
      <c r="D49" s="310"/>
      <c r="E49" s="310"/>
      <c r="F49" s="311">
        <f>F50</f>
        <v>137300</v>
      </c>
      <c r="G49" s="311">
        <f t="shared" ref="G49:H49" si="16">G50</f>
        <v>126100</v>
      </c>
      <c r="H49" s="311">
        <f t="shared" si="16"/>
        <v>126100</v>
      </c>
    </row>
    <row r="50" spans="1:8" ht="52.5" customHeight="1">
      <c r="A50" s="226" t="s">
        <v>618</v>
      </c>
      <c r="B50" s="304" t="s">
        <v>216</v>
      </c>
      <c r="C50" s="310" t="s">
        <v>145</v>
      </c>
      <c r="D50" s="310" t="s">
        <v>625</v>
      </c>
      <c r="E50" s="310"/>
      <c r="F50" s="311">
        <f>F51+F55</f>
        <v>137300</v>
      </c>
      <c r="G50" s="311">
        <f t="shared" ref="G50:H50" si="17">G51+G55</f>
        <v>126100</v>
      </c>
      <c r="H50" s="311">
        <f t="shared" si="17"/>
        <v>126100</v>
      </c>
    </row>
    <row r="51" spans="1:8" ht="38.25" customHeight="1">
      <c r="A51" s="268" t="s">
        <v>536</v>
      </c>
      <c r="B51" s="316" t="s">
        <v>216</v>
      </c>
      <c r="C51" s="296" t="s">
        <v>145</v>
      </c>
      <c r="D51" s="296" t="s">
        <v>598</v>
      </c>
      <c r="E51" s="296" t="s">
        <v>459</v>
      </c>
      <c r="F51" s="297">
        <f>F52+F53+F54</f>
        <v>123541.3</v>
      </c>
      <c r="G51" s="297">
        <f t="shared" ref="G51:H51" si="18">G52+G53+G54</f>
        <v>119210</v>
      </c>
      <c r="H51" s="297">
        <f t="shared" si="18"/>
        <v>119210</v>
      </c>
    </row>
    <row r="52" spans="1:8" ht="31.5">
      <c r="A52" s="231" t="s">
        <v>460</v>
      </c>
      <c r="B52" s="316" t="s">
        <v>216</v>
      </c>
      <c r="C52" s="296" t="s">
        <v>145</v>
      </c>
      <c r="D52" s="296" t="s">
        <v>598</v>
      </c>
      <c r="E52" s="296" t="s">
        <v>461</v>
      </c>
      <c r="F52" s="297">
        <v>93386.46</v>
      </c>
      <c r="G52" s="297">
        <v>91710</v>
      </c>
      <c r="H52" s="297">
        <v>91710</v>
      </c>
    </row>
    <row r="53" spans="1:8" ht="47.25">
      <c r="A53" s="231" t="s">
        <v>123</v>
      </c>
      <c r="B53" s="316" t="s">
        <v>216</v>
      </c>
      <c r="C53" s="296" t="s">
        <v>145</v>
      </c>
      <c r="D53" s="296" t="s">
        <v>598</v>
      </c>
      <c r="E53" s="296" t="s">
        <v>462</v>
      </c>
      <c r="F53" s="297">
        <v>1952</v>
      </c>
      <c r="G53" s="297">
        <v>0</v>
      </c>
      <c r="H53" s="297">
        <v>0</v>
      </c>
    </row>
    <row r="54" spans="1:8" ht="62.45" customHeight="1">
      <c r="A54" s="231" t="s">
        <v>259</v>
      </c>
      <c r="B54" s="316" t="s">
        <v>216</v>
      </c>
      <c r="C54" s="296" t="s">
        <v>145</v>
      </c>
      <c r="D54" s="296" t="s">
        <v>598</v>
      </c>
      <c r="E54" s="296" t="s">
        <v>463</v>
      </c>
      <c r="F54" s="297">
        <v>28202.84</v>
      </c>
      <c r="G54" s="297">
        <v>27500</v>
      </c>
      <c r="H54" s="297">
        <v>27500</v>
      </c>
    </row>
    <row r="55" spans="1:8" ht="61.9" customHeight="1">
      <c r="A55" s="187" t="s">
        <v>464</v>
      </c>
      <c r="B55" s="316" t="s">
        <v>216</v>
      </c>
      <c r="C55" s="296" t="s">
        <v>145</v>
      </c>
      <c r="D55" s="296" t="s">
        <v>598</v>
      </c>
      <c r="E55" s="296" t="s">
        <v>302</v>
      </c>
      <c r="F55" s="297">
        <f>F56</f>
        <v>13758.7</v>
      </c>
      <c r="G55" s="297">
        <f t="shared" ref="G55:H55" si="19">G56</f>
        <v>6890</v>
      </c>
      <c r="H55" s="297">
        <f t="shared" si="19"/>
        <v>6890</v>
      </c>
    </row>
    <row r="56" spans="1:8" ht="27" customHeight="1">
      <c r="A56" s="231" t="s">
        <v>283</v>
      </c>
      <c r="B56" s="316" t="s">
        <v>216</v>
      </c>
      <c r="C56" s="296" t="s">
        <v>145</v>
      </c>
      <c r="D56" s="296" t="s">
        <v>598</v>
      </c>
      <c r="E56" s="296" t="s">
        <v>466</v>
      </c>
      <c r="F56" s="297">
        <v>13758.7</v>
      </c>
      <c r="G56" s="297">
        <v>6890</v>
      </c>
      <c r="H56" s="297">
        <v>6890</v>
      </c>
    </row>
    <row r="57" spans="1:8" ht="39.75" customHeight="1">
      <c r="A57" s="224" t="s">
        <v>93</v>
      </c>
      <c r="B57" s="304" t="s">
        <v>216</v>
      </c>
      <c r="C57" s="299" t="s">
        <v>94</v>
      </c>
      <c r="D57" s="296"/>
      <c r="E57" s="296"/>
      <c r="F57" s="301">
        <f>F58+F64</f>
        <v>6000</v>
      </c>
      <c r="G57" s="301" t="e">
        <f>G58+G64</f>
        <v>#REF!</v>
      </c>
      <c r="H57" s="301" t="e">
        <f>H58+H64</f>
        <v>#REF!</v>
      </c>
    </row>
    <row r="58" spans="1:8" ht="41.25" customHeight="1">
      <c r="A58" s="272" t="s">
        <v>316</v>
      </c>
      <c r="B58" s="304" t="s">
        <v>216</v>
      </c>
      <c r="C58" s="299" t="s">
        <v>96</v>
      </c>
      <c r="D58" s="299" t="s">
        <v>473</v>
      </c>
      <c r="E58" s="299"/>
      <c r="F58" s="301">
        <f>F59</f>
        <v>1000</v>
      </c>
      <c r="G58" s="301" t="e">
        <f>#REF!+G59+#REF!</f>
        <v>#REF!</v>
      </c>
      <c r="H58" s="301" t="e">
        <f>#REF!+H59+#REF!</f>
        <v>#REF!</v>
      </c>
    </row>
    <row r="59" spans="1:8" s="149" customFormat="1" ht="31.5">
      <c r="A59" s="330" t="s">
        <v>318</v>
      </c>
      <c r="B59" s="331" t="s">
        <v>216</v>
      </c>
      <c r="C59" s="332" t="s">
        <v>96</v>
      </c>
      <c r="D59" s="332" t="s">
        <v>319</v>
      </c>
      <c r="E59" s="332"/>
      <c r="F59" s="333">
        <f>F62</f>
        <v>1000</v>
      </c>
      <c r="G59" s="301">
        <f t="shared" ref="G59:H59" si="20">G62</f>
        <v>2000</v>
      </c>
      <c r="H59" s="301">
        <f t="shared" si="20"/>
        <v>2000</v>
      </c>
    </row>
    <row r="60" spans="1:8" ht="51" customHeight="1">
      <c r="A60" s="334" t="s">
        <v>537</v>
      </c>
      <c r="B60" s="335" t="s">
        <v>216</v>
      </c>
      <c r="C60" s="336" t="s">
        <v>96</v>
      </c>
      <c r="D60" s="336" t="s">
        <v>474</v>
      </c>
      <c r="E60" s="336"/>
      <c r="F60" s="337">
        <f>F62</f>
        <v>1000</v>
      </c>
      <c r="G60" s="297">
        <f t="shared" ref="G60:H60" si="21">G62</f>
        <v>2000</v>
      </c>
      <c r="H60" s="297">
        <f t="shared" si="21"/>
        <v>2000</v>
      </c>
    </row>
    <row r="61" spans="1:8" ht="63">
      <c r="A61" s="230" t="s">
        <v>424</v>
      </c>
      <c r="B61" s="335" t="s">
        <v>216</v>
      </c>
      <c r="C61" s="336" t="s">
        <v>96</v>
      </c>
      <c r="D61" s="336" t="s">
        <v>321</v>
      </c>
      <c r="E61" s="336"/>
      <c r="F61" s="337">
        <f>F62</f>
        <v>1000</v>
      </c>
      <c r="G61" s="297">
        <f t="shared" ref="G61:H62" si="22">G62</f>
        <v>2000</v>
      </c>
      <c r="H61" s="297">
        <f t="shared" si="22"/>
        <v>2000</v>
      </c>
    </row>
    <row r="62" spans="1:8" ht="31.5">
      <c r="A62" s="338" t="s">
        <v>313</v>
      </c>
      <c r="B62" s="335" t="s">
        <v>216</v>
      </c>
      <c r="C62" s="336" t="s">
        <v>96</v>
      </c>
      <c r="D62" s="336" t="s">
        <v>321</v>
      </c>
      <c r="E62" s="336" t="s">
        <v>302</v>
      </c>
      <c r="F62" s="337">
        <f>F63</f>
        <v>1000</v>
      </c>
      <c r="G62" s="297">
        <f t="shared" si="22"/>
        <v>2000</v>
      </c>
      <c r="H62" s="297">
        <f t="shared" si="22"/>
        <v>2000</v>
      </c>
    </row>
    <row r="63" spans="1:8">
      <c r="A63" s="338" t="s">
        <v>283</v>
      </c>
      <c r="B63" s="335" t="s">
        <v>216</v>
      </c>
      <c r="C63" s="336" t="s">
        <v>96</v>
      </c>
      <c r="D63" s="336" t="s">
        <v>321</v>
      </c>
      <c r="E63" s="336" t="s">
        <v>466</v>
      </c>
      <c r="F63" s="337">
        <v>1000</v>
      </c>
      <c r="G63" s="297">
        <v>2000</v>
      </c>
      <c r="H63" s="297">
        <v>2000</v>
      </c>
    </row>
    <row r="64" spans="1:8" ht="41.25" customHeight="1">
      <c r="A64" s="272" t="s">
        <v>316</v>
      </c>
      <c r="B64" s="304" t="s">
        <v>216</v>
      </c>
      <c r="C64" s="299" t="s">
        <v>98</v>
      </c>
      <c r="D64" s="299" t="s">
        <v>473</v>
      </c>
      <c r="E64" s="299"/>
      <c r="F64" s="301">
        <f>F65+F79</f>
        <v>5000</v>
      </c>
      <c r="G64" s="301">
        <f t="shared" ref="G64:H64" si="23">G65</f>
        <v>23600</v>
      </c>
      <c r="H64" s="301">
        <f t="shared" si="23"/>
        <v>23600</v>
      </c>
    </row>
    <row r="65" spans="1:8" ht="36" customHeight="1">
      <c r="A65" s="28" t="s">
        <v>322</v>
      </c>
      <c r="B65" s="304" t="s">
        <v>216</v>
      </c>
      <c r="C65" s="299" t="s">
        <v>98</v>
      </c>
      <c r="D65" s="299" t="s">
        <v>323</v>
      </c>
      <c r="E65" s="299"/>
      <c r="F65" s="301">
        <f>F66+F72</f>
        <v>0</v>
      </c>
      <c r="G65" s="301">
        <f t="shared" ref="G65:H65" si="24">G66+G72</f>
        <v>23600</v>
      </c>
      <c r="H65" s="301">
        <f t="shared" si="24"/>
        <v>23600</v>
      </c>
    </row>
    <row r="66" spans="1:8" ht="36" hidden="1" customHeight="1" thickBot="1">
      <c r="A66" s="231" t="s">
        <v>475</v>
      </c>
      <c r="B66" s="304" t="s">
        <v>216</v>
      </c>
      <c r="C66" s="296" t="s">
        <v>98</v>
      </c>
      <c r="D66" s="296" t="s">
        <v>476</v>
      </c>
      <c r="E66" s="296"/>
      <c r="F66" s="297">
        <f>F67+F70</f>
        <v>0</v>
      </c>
      <c r="G66" s="297">
        <f t="shared" ref="G66:H66" si="25">G67+G70</f>
        <v>0</v>
      </c>
      <c r="H66" s="297">
        <f t="shared" si="25"/>
        <v>0</v>
      </c>
    </row>
    <row r="67" spans="1:8" ht="36" hidden="1" customHeight="1" thickBot="1">
      <c r="A67" s="187" t="s">
        <v>477</v>
      </c>
      <c r="B67" s="304" t="s">
        <v>216</v>
      </c>
      <c r="C67" s="296" t="s">
        <v>98</v>
      </c>
      <c r="D67" s="296" t="s">
        <v>478</v>
      </c>
      <c r="E67" s="296" t="s">
        <v>300</v>
      </c>
      <c r="F67" s="297">
        <f>F68+F69</f>
        <v>0</v>
      </c>
      <c r="G67" s="297">
        <f t="shared" ref="G67:H67" si="26">G68+G69</f>
        <v>0</v>
      </c>
      <c r="H67" s="297">
        <f t="shared" si="26"/>
        <v>0</v>
      </c>
    </row>
    <row r="68" spans="1:8" ht="36" hidden="1" customHeight="1" thickBot="1">
      <c r="A68" s="231" t="s">
        <v>479</v>
      </c>
      <c r="B68" s="304" t="s">
        <v>216</v>
      </c>
      <c r="C68" s="296" t="s">
        <v>98</v>
      </c>
      <c r="D68" s="296" t="s">
        <v>478</v>
      </c>
      <c r="E68" s="296" t="s">
        <v>480</v>
      </c>
      <c r="F68" s="297"/>
      <c r="G68" s="297"/>
      <c r="H68" s="297"/>
    </row>
    <row r="69" spans="1:8" ht="36" hidden="1" customHeight="1" thickBot="1">
      <c r="A69" s="231" t="s">
        <v>481</v>
      </c>
      <c r="B69" s="304" t="s">
        <v>216</v>
      </c>
      <c r="C69" s="296" t="s">
        <v>98</v>
      </c>
      <c r="D69" s="296" t="s">
        <v>478</v>
      </c>
      <c r="E69" s="296" t="s">
        <v>482</v>
      </c>
      <c r="F69" s="297"/>
      <c r="G69" s="297"/>
      <c r="H69" s="297"/>
    </row>
    <row r="70" spans="1:8" ht="36" hidden="1" customHeight="1" thickBot="1">
      <c r="A70" s="187" t="s">
        <v>313</v>
      </c>
      <c r="B70" s="304" t="s">
        <v>216</v>
      </c>
      <c r="C70" s="296" t="s">
        <v>98</v>
      </c>
      <c r="D70" s="296" t="s">
        <v>483</v>
      </c>
      <c r="E70" s="296" t="s">
        <v>302</v>
      </c>
      <c r="F70" s="297">
        <f>F71</f>
        <v>0</v>
      </c>
      <c r="G70" s="297">
        <f t="shared" ref="G70:H70" si="27">G71</f>
        <v>0</v>
      </c>
      <c r="H70" s="297">
        <f t="shared" si="27"/>
        <v>0</v>
      </c>
    </row>
    <row r="71" spans="1:8" ht="36" hidden="1" customHeight="1" thickBot="1">
      <c r="A71" s="231" t="s">
        <v>465</v>
      </c>
      <c r="B71" s="304" t="s">
        <v>216</v>
      </c>
      <c r="C71" s="296" t="s">
        <v>98</v>
      </c>
      <c r="D71" s="296" t="s">
        <v>483</v>
      </c>
      <c r="E71" s="296" t="s">
        <v>466</v>
      </c>
      <c r="F71" s="297"/>
      <c r="G71" s="297"/>
      <c r="H71" s="297"/>
    </row>
    <row r="72" spans="1:8" ht="57" customHeight="1">
      <c r="A72" s="232" t="s">
        <v>484</v>
      </c>
      <c r="B72" s="316" t="s">
        <v>216</v>
      </c>
      <c r="C72" s="296" t="s">
        <v>98</v>
      </c>
      <c r="D72" s="296" t="s">
        <v>485</v>
      </c>
      <c r="E72" s="296"/>
      <c r="F72" s="297">
        <f>F74</f>
        <v>0</v>
      </c>
      <c r="G72" s="297">
        <f t="shared" ref="G72:H72" si="28">G74</f>
        <v>23600</v>
      </c>
      <c r="H72" s="297">
        <f t="shared" si="28"/>
        <v>23600</v>
      </c>
    </row>
    <row r="73" spans="1:8" ht="78" customHeight="1">
      <c r="A73" s="230" t="s">
        <v>424</v>
      </c>
      <c r="B73" s="316" t="s">
        <v>216</v>
      </c>
      <c r="C73" s="296" t="s">
        <v>98</v>
      </c>
      <c r="D73" s="296" t="s">
        <v>329</v>
      </c>
      <c r="E73" s="296"/>
      <c r="F73" s="297">
        <f>F74</f>
        <v>0</v>
      </c>
      <c r="G73" s="297">
        <f t="shared" ref="G73:H74" si="29">G74</f>
        <v>23600</v>
      </c>
      <c r="H73" s="297">
        <f t="shared" si="29"/>
        <v>23600</v>
      </c>
    </row>
    <row r="74" spans="1:8" ht="36" customHeight="1">
      <c r="A74" s="187" t="s">
        <v>313</v>
      </c>
      <c r="B74" s="316" t="s">
        <v>216</v>
      </c>
      <c r="C74" s="296" t="s">
        <v>98</v>
      </c>
      <c r="D74" s="296" t="s">
        <v>329</v>
      </c>
      <c r="E74" s="296" t="s">
        <v>302</v>
      </c>
      <c r="F74" s="297">
        <f>F75</f>
        <v>0</v>
      </c>
      <c r="G74" s="297">
        <f t="shared" si="29"/>
        <v>23600</v>
      </c>
      <c r="H74" s="297">
        <f t="shared" si="29"/>
        <v>23600</v>
      </c>
    </row>
    <row r="75" spans="1:8" ht="36" customHeight="1">
      <c r="A75" s="231" t="s">
        <v>283</v>
      </c>
      <c r="B75" s="316" t="s">
        <v>216</v>
      </c>
      <c r="C75" s="296" t="s">
        <v>98</v>
      </c>
      <c r="D75" s="296" t="s">
        <v>329</v>
      </c>
      <c r="E75" s="296" t="s">
        <v>466</v>
      </c>
      <c r="F75" s="297">
        <v>0</v>
      </c>
      <c r="G75" s="297">
        <v>23600</v>
      </c>
      <c r="H75" s="297">
        <v>23600</v>
      </c>
    </row>
    <row r="76" spans="1:8" ht="31.5" hidden="1">
      <c r="A76" s="28" t="s">
        <v>486</v>
      </c>
      <c r="B76" s="304" t="s">
        <v>216</v>
      </c>
      <c r="C76" s="299" t="s">
        <v>334</v>
      </c>
      <c r="D76" s="299" t="s">
        <v>331</v>
      </c>
      <c r="E76" s="299"/>
      <c r="F76" s="301">
        <f>F84</f>
        <v>1691202.17</v>
      </c>
      <c r="G76" s="301">
        <f t="shared" ref="G76:H76" si="30">G84</f>
        <v>294885.67000000004</v>
      </c>
      <c r="H76" s="301">
        <f t="shared" si="30"/>
        <v>294885.67000000004</v>
      </c>
    </row>
    <row r="77" spans="1:8" ht="63" hidden="1">
      <c r="A77" s="232" t="s">
        <v>487</v>
      </c>
      <c r="B77" s="304" t="s">
        <v>216</v>
      </c>
      <c r="C77" s="296" t="s">
        <v>334</v>
      </c>
      <c r="D77" s="296" t="s">
        <v>488</v>
      </c>
      <c r="E77" s="296"/>
      <c r="F77" s="297">
        <f>F84</f>
        <v>1691202.17</v>
      </c>
      <c r="G77" s="297">
        <f t="shared" ref="G77:H77" si="31">G84</f>
        <v>294885.67000000004</v>
      </c>
      <c r="H77" s="297">
        <f t="shared" si="31"/>
        <v>294885.67000000004</v>
      </c>
    </row>
    <row r="78" spans="1:8" ht="63" hidden="1">
      <c r="A78" s="230" t="s">
        <v>320</v>
      </c>
      <c r="B78" s="304" t="s">
        <v>216</v>
      </c>
      <c r="C78" s="296" t="s">
        <v>334</v>
      </c>
      <c r="D78" s="296" t="s">
        <v>332</v>
      </c>
      <c r="E78" s="296"/>
      <c r="F78" s="297">
        <f>F84</f>
        <v>1691202.17</v>
      </c>
      <c r="G78" s="297">
        <f t="shared" ref="G78:H78" si="32">G84</f>
        <v>294885.67000000004</v>
      </c>
      <c r="H78" s="297">
        <f t="shared" si="32"/>
        <v>294885.67000000004</v>
      </c>
    </row>
    <row r="79" spans="1:8" ht="47.25">
      <c r="A79" s="275" t="s">
        <v>418</v>
      </c>
      <c r="B79" s="304" t="s">
        <v>216</v>
      </c>
      <c r="C79" s="299" t="s">
        <v>98</v>
      </c>
      <c r="D79" s="299" t="s">
        <v>417</v>
      </c>
      <c r="E79" s="299"/>
      <c r="F79" s="301">
        <f>F82</f>
        <v>5000</v>
      </c>
      <c r="G79" s="297"/>
      <c r="H79" s="297"/>
    </row>
    <row r="80" spans="1:8" ht="47.25">
      <c r="A80" s="271" t="s">
        <v>621</v>
      </c>
      <c r="B80" s="316" t="s">
        <v>216</v>
      </c>
      <c r="C80" s="296" t="s">
        <v>98</v>
      </c>
      <c r="D80" s="296" t="s">
        <v>538</v>
      </c>
      <c r="E80" s="296"/>
      <c r="F80" s="297">
        <f>F82</f>
        <v>5000</v>
      </c>
      <c r="G80" s="297"/>
      <c r="H80" s="297"/>
    </row>
    <row r="81" spans="1:8" ht="63">
      <c r="A81" s="230" t="s">
        <v>424</v>
      </c>
      <c r="B81" s="316" t="s">
        <v>216</v>
      </c>
      <c r="C81" s="296" t="s">
        <v>98</v>
      </c>
      <c r="D81" s="296" t="s">
        <v>419</v>
      </c>
      <c r="E81" s="296"/>
      <c r="F81" s="297">
        <f>F82</f>
        <v>5000</v>
      </c>
      <c r="G81" s="297"/>
      <c r="H81" s="297"/>
    </row>
    <row r="82" spans="1:8" ht="31.5">
      <c r="A82" s="187" t="s">
        <v>313</v>
      </c>
      <c r="B82" s="316" t="s">
        <v>216</v>
      </c>
      <c r="C82" s="296" t="s">
        <v>98</v>
      </c>
      <c r="D82" s="296" t="s">
        <v>419</v>
      </c>
      <c r="E82" s="296" t="s">
        <v>302</v>
      </c>
      <c r="F82" s="297">
        <f>F83</f>
        <v>5000</v>
      </c>
      <c r="G82" s="297"/>
      <c r="H82" s="297"/>
    </row>
    <row r="83" spans="1:8">
      <c r="A83" s="231" t="s">
        <v>283</v>
      </c>
      <c r="B83" s="316" t="s">
        <v>216</v>
      </c>
      <c r="C83" s="296" t="s">
        <v>98</v>
      </c>
      <c r="D83" s="296" t="s">
        <v>419</v>
      </c>
      <c r="E83" s="296" t="s">
        <v>466</v>
      </c>
      <c r="F83" s="297">
        <v>5000</v>
      </c>
      <c r="G83" s="297"/>
      <c r="H83" s="297"/>
    </row>
    <row r="84" spans="1:8" ht="29.25" customHeight="1">
      <c r="A84" s="224" t="s">
        <v>99</v>
      </c>
      <c r="B84" s="304" t="s">
        <v>216</v>
      </c>
      <c r="C84" s="299" t="s">
        <v>100</v>
      </c>
      <c r="D84" s="296"/>
      <c r="E84" s="296"/>
      <c r="F84" s="301">
        <f>F85+F115</f>
        <v>1691202.17</v>
      </c>
      <c r="G84" s="301">
        <f t="shared" ref="G84:H84" si="33">G85+G115</f>
        <v>294885.67000000004</v>
      </c>
      <c r="H84" s="301">
        <f t="shared" si="33"/>
        <v>294885.67000000004</v>
      </c>
    </row>
    <row r="85" spans="1:8" ht="36" customHeight="1">
      <c r="A85" s="224" t="s">
        <v>622</v>
      </c>
      <c r="B85" s="304" t="s">
        <v>216</v>
      </c>
      <c r="C85" s="299" t="s">
        <v>102</v>
      </c>
      <c r="D85" s="296"/>
      <c r="E85" s="296"/>
      <c r="F85" s="301">
        <f>F86+F109</f>
        <v>490202.17</v>
      </c>
      <c r="G85" s="301">
        <f t="shared" ref="G85:H86" si="34">G86</f>
        <v>293885.67000000004</v>
      </c>
      <c r="H85" s="301">
        <f t="shared" si="34"/>
        <v>293885.67000000004</v>
      </c>
    </row>
    <row r="86" spans="1:8" ht="31.5">
      <c r="A86" s="28" t="s">
        <v>623</v>
      </c>
      <c r="B86" s="304" t="s">
        <v>216</v>
      </c>
      <c r="C86" s="299" t="s">
        <v>102</v>
      </c>
      <c r="D86" s="299" t="s">
        <v>336</v>
      </c>
      <c r="E86" s="299"/>
      <c r="F86" s="301">
        <f>F87</f>
        <v>489202.17</v>
      </c>
      <c r="G86" s="301">
        <f t="shared" si="34"/>
        <v>293885.67000000004</v>
      </c>
      <c r="H86" s="301">
        <f t="shared" si="34"/>
        <v>293885.67000000004</v>
      </c>
    </row>
    <row r="87" spans="1:8" ht="31.5" customHeight="1">
      <c r="A87" s="28" t="s">
        <v>489</v>
      </c>
      <c r="B87" s="304" t="s">
        <v>216</v>
      </c>
      <c r="C87" s="299" t="s">
        <v>102</v>
      </c>
      <c r="D87" s="299" t="s">
        <v>338</v>
      </c>
      <c r="E87" s="299"/>
      <c r="F87" s="301">
        <f>F88+F92</f>
        <v>489202.17</v>
      </c>
      <c r="G87" s="301">
        <f t="shared" ref="G87:H87" si="35">G88+G92</f>
        <v>293885.67000000004</v>
      </c>
      <c r="H87" s="301">
        <f t="shared" si="35"/>
        <v>293885.67000000004</v>
      </c>
    </row>
    <row r="88" spans="1:8" ht="31.5">
      <c r="A88" s="232" t="s">
        <v>490</v>
      </c>
      <c r="B88" s="316" t="s">
        <v>216</v>
      </c>
      <c r="C88" s="296" t="s">
        <v>102</v>
      </c>
      <c r="D88" s="296" t="s">
        <v>491</v>
      </c>
      <c r="E88" s="296"/>
      <c r="F88" s="297">
        <f>F90</f>
        <v>483802.17</v>
      </c>
      <c r="G88" s="297">
        <f t="shared" ref="G88:H88" si="36">G90</f>
        <v>228885.67</v>
      </c>
      <c r="H88" s="297">
        <f t="shared" si="36"/>
        <v>228885.67</v>
      </c>
    </row>
    <row r="89" spans="1:8" ht="63">
      <c r="A89" s="230" t="s">
        <v>424</v>
      </c>
      <c r="B89" s="316" t="s">
        <v>216</v>
      </c>
      <c r="C89" s="296" t="s">
        <v>102</v>
      </c>
      <c r="D89" s="296" t="s">
        <v>339</v>
      </c>
      <c r="E89" s="296"/>
      <c r="F89" s="297">
        <f>F90</f>
        <v>483802.17</v>
      </c>
      <c r="G89" s="297">
        <f t="shared" ref="G89:H90" si="37">G90</f>
        <v>228885.67</v>
      </c>
      <c r="H89" s="297">
        <f t="shared" si="37"/>
        <v>228885.67</v>
      </c>
    </row>
    <row r="90" spans="1:8" ht="31.5">
      <c r="A90" s="187" t="s">
        <v>313</v>
      </c>
      <c r="B90" s="316" t="s">
        <v>216</v>
      </c>
      <c r="C90" s="296" t="s">
        <v>102</v>
      </c>
      <c r="D90" s="296" t="s">
        <v>339</v>
      </c>
      <c r="E90" s="296" t="s">
        <v>302</v>
      </c>
      <c r="F90" s="297">
        <f>F91</f>
        <v>483802.17</v>
      </c>
      <c r="G90" s="297">
        <f t="shared" si="37"/>
        <v>228885.67</v>
      </c>
      <c r="H90" s="297">
        <f t="shared" si="37"/>
        <v>228885.67</v>
      </c>
    </row>
    <row r="91" spans="1:8">
      <c r="A91" s="231" t="s">
        <v>283</v>
      </c>
      <c r="B91" s="316" t="s">
        <v>216</v>
      </c>
      <c r="C91" s="296" t="s">
        <v>102</v>
      </c>
      <c r="D91" s="296" t="s">
        <v>339</v>
      </c>
      <c r="E91" s="296" t="s">
        <v>466</v>
      </c>
      <c r="F91" s="297">
        <v>483802.17</v>
      </c>
      <c r="G91" s="297">
        <v>228885.67</v>
      </c>
      <c r="H91" s="297">
        <v>228885.67</v>
      </c>
    </row>
    <row r="92" spans="1:8" ht="31.5">
      <c r="A92" s="271" t="s">
        <v>541</v>
      </c>
      <c r="B92" s="316" t="s">
        <v>216</v>
      </c>
      <c r="C92" s="296" t="s">
        <v>102</v>
      </c>
      <c r="D92" s="296" t="s">
        <v>492</v>
      </c>
      <c r="E92" s="296"/>
      <c r="F92" s="297">
        <f>F94</f>
        <v>5400</v>
      </c>
      <c r="G92" s="297">
        <f t="shared" ref="G92:H92" si="38">G94</f>
        <v>65000</v>
      </c>
      <c r="H92" s="297">
        <f t="shared" si="38"/>
        <v>65000</v>
      </c>
    </row>
    <row r="93" spans="1:8" ht="63">
      <c r="A93" s="230" t="s">
        <v>424</v>
      </c>
      <c r="B93" s="316" t="s">
        <v>216</v>
      </c>
      <c r="C93" s="296" t="s">
        <v>102</v>
      </c>
      <c r="D93" s="296" t="s">
        <v>341</v>
      </c>
      <c r="E93" s="296"/>
      <c r="F93" s="297">
        <f>F94</f>
        <v>5400</v>
      </c>
      <c r="G93" s="297">
        <f t="shared" ref="G93:H94" si="39">G94</f>
        <v>65000</v>
      </c>
      <c r="H93" s="297">
        <f t="shared" si="39"/>
        <v>65000</v>
      </c>
    </row>
    <row r="94" spans="1:8" ht="31.5">
      <c r="A94" s="187" t="s">
        <v>313</v>
      </c>
      <c r="B94" s="316" t="s">
        <v>216</v>
      </c>
      <c r="C94" s="296" t="s">
        <v>102</v>
      </c>
      <c r="D94" s="296" t="s">
        <v>341</v>
      </c>
      <c r="E94" s="296" t="s">
        <v>302</v>
      </c>
      <c r="F94" s="297">
        <f>F95</f>
        <v>5400</v>
      </c>
      <c r="G94" s="297">
        <f t="shared" si="39"/>
        <v>65000</v>
      </c>
      <c r="H94" s="297">
        <f t="shared" si="39"/>
        <v>65000</v>
      </c>
    </row>
    <row r="95" spans="1:8">
      <c r="A95" s="231" t="s">
        <v>283</v>
      </c>
      <c r="B95" s="316" t="s">
        <v>216</v>
      </c>
      <c r="C95" s="296" t="s">
        <v>102</v>
      </c>
      <c r="D95" s="296" t="s">
        <v>341</v>
      </c>
      <c r="E95" s="296" t="s">
        <v>466</v>
      </c>
      <c r="F95" s="297">
        <v>5400</v>
      </c>
      <c r="G95" s="297">
        <v>65000</v>
      </c>
      <c r="H95" s="297">
        <v>65000</v>
      </c>
    </row>
    <row r="96" spans="1:8" ht="47.25">
      <c r="A96" s="227" t="s">
        <v>542</v>
      </c>
      <c r="B96" s="316" t="s">
        <v>216</v>
      </c>
      <c r="C96" s="296" t="s">
        <v>102</v>
      </c>
      <c r="D96" s="296" t="s">
        <v>543</v>
      </c>
      <c r="E96" s="296"/>
      <c r="F96" s="297">
        <f>F98</f>
        <v>0</v>
      </c>
      <c r="G96" s="297">
        <f t="shared" ref="G96:H96" si="40">G98</f>
        <v>0</v>
      </c>
      <c r="H96" s="297">
        <f t="shared" si="40"/>
        <v>0</v>
      </c>
    </row>
    <row r="97" spans="1:8" ht="63">
      <c r="A97" s="230" t="s">
        <v>320</v>
      </c>
      <c r="B97" s="316" t="s">
        <v>216</v>
      </c>
      <c r="C97" s="296" t="s">
        <v>102</v>
      </c>
      <c r="D97" s="296" t="s">
        <v>425</v>
      </c>
      <c r="E97" s="296"/>
      <c r="F97" s="297">
        <f>F98</f>
        <v>0</v>
      </c>
      <c r="G97" s="297">
        <f t="shared" ref="G97:H98" si="41">G98</f>
        <v>0</v>
      </c>
      <c r="H97" s="297">
        <f t="shared" si="41"/>
        <v>0</v>
      </c>
    </row>
    <row r="98" spans="1:8" ht="31.5">
      <c r="A98" s="187" t="s">
        <v>313</v>
      </c>
      <c r="B98" s="316" t="s">
        <v>216</v>
      </c>
      <c r="C98" s="296" t="s">
        <v>102</v>
      </c>
      <c r="D98" s="296" t="s">
        <v>425</v>
      </c>
      <c r="E98" s="296" t="s">
        <v>302</v>
      </c>
      <c r="F98" s="297">
        <f>F99</f>
        <v>0</v>
      </c>
      <c r="G98" s="297">
        <f t="shared" si="41"/>
        <v>0</v>
      </c>
      <c r="H98" s="297">
        <f t="shared" si="41"/>
        <v>0</v>
      </c>
    </row>
    <row r="99" spans="1:8">
      <c r="A99" s="231" t="s">
        <v>283</v>
      </c>
      <c r="B99" s="316" t="s">
        <v>216</v>
      </c>
      <c r="C99" s="296" t="s">
        <v>102</v>
      </c>
      <c r="D99" s="296" t="s">
        <v>425</v>
      </c>
      <c r="E99" s="296" t="s">
        <v>466</v>
      </c>
      <c r="F99" s="297">
        <v>0</v>
      </c>
      <c r="G99" s="297">
        <v>0</v>
      </c>
      <c r="H99" s="297">
        <v>0</v>
      </c>
    </row>
    <row r="100" spans="1:8" ht="31.5" hidden="1">
      <c r="A100" s="28" t="s">
        <v>342</v>
      </c>
      <c r="B100" s="304" t="s">
        <v>216</v>
      </c>
      <c r="C100" s="299" t="s">
        <v>102</v>
      </c>
      <c r="D100" s="299" t="s">
        <v>343</v>
      </c>
      <c r="E100" s="299"/>
      <c r="F100" s="301">
        <f>F103</f>
        <v>0</v>
      </c>
      <c r="G100" s="301">
        <f t="shared" ref="G100:H100" si="42">G103</f>
        <v>0</v>
      </c>
      <c r="H100" s="301">
        <f t="shared" si="42"/>
        <v>0</v>
      </c>
    </row>
    <row r="101" spans="1:8" ht="47.25" hidden="1">
      <c r="A101" s="232" t="s">
        <v>493</v>
      </c>
      <c r="B101" s="304" t="s">
        <v>216</v>
      </c>
      <c r="C101" s="296" t="s">
        <v>102</v>
      </c>
      <c r="D101" s="296" t="s">
        <v>494</v>
      </c>
      <c r="E101" s="296"/>
      <c r="F101" s="297">
        <f>F103</f>
        <v>0</v>
      </c>
      <c r="G101" s="297">
        <f t="shared" ref="G101:H101" si="43">G103</f>
        <v>0</v>
      </c>
      <c r="H101" s="297">
        <f t="shared" si="43"/>
        <v>0</v>
      </c>
    </row>
    <row r="102" spans="1:8" ht="63" hidden="1">
      <c r="A102" s="230" t="s">
        <v>320</v>
      </c>
      <c r="B102" s="304" t="s">
        <v>216</v>
      </c>
      <c r="C102" s="296" t="s">
        <v>102</v>
      </c>
      <c r="D102" s="296" t="s">
        <v>344</v>
      </c>
      <c r="E102" s="296"/>
      <c r="F102" s="297">
        <f>F103</f>
        <v>0</v>
      </c>
      <c r="G102" s="297">
        <f t="shared" ref="G102:H103" si="44">G103</f>
        <v>0</v>
      </c>
      <c r="H102" s="297">
        <f t="shared" si="44"/>
        <v>0</v>
      </c>
    </row>
    <row r="103" spans="1:8" ht="31.5" hidden="1">
      <c r="A103" s="187" t="s">
        <v>313</v>
      </c>
      <c r="B103" s="304" t="s">
        <v>216</v>
      </c>
      <c r="C103" s="296" t="s">
        <v>102</v>
      </c>
      <c r="D103" s="296" t="s">
        <v>344</v>
      </c>
      <c r="E103" s="296" t="s">
        <v>302</v>
      </c>
      <c r="F103" s="297">
        <f>F104</f>
        <v>0</v>
      </c>
      <c r="G103" s="297">
        <f t="shared" si="44"/>
        <v>0</v>
      </c>
      <c r="H103" s="297">
        <f t="shared" si="44"/>
        <v>0</v>
      </c>
    </row>
    <row r="104" spans="1:8" ht="31.5" hidden="1">
      <c r="A104" s="231" t="s">
        <v>465</v>
      </c>
      <c r="B104" s="304" t="s">
        <v>216</v>
      </c>
      <c r="C104" s="296" t="s">
        <v>102</v>
      </c>
      <c r="D104" s="296" t="s">
        <v>344</v>
      </c>
      <c r="E104" s="296" t="s">
        <v>466</v>
      </c>
      <c r="F104" s="297"/>
      <c r="G104" s="297"/>
      <c r="H104" s="297"/>
    </row>
    <row r="105" spans="1:8" ht="31.5" hidden="1">
      <c r="A105" s="28" t="s">
        <v>495</v>
      </c>
      <c r="B105" s="304" t="s">
        <v>216</v>
      </c>
      <c r="C105" s="299" t="s">
        <v>102</v>
      </c>
      <c r="D105" s="299" t="s">
        <v>346</v>
      </c>
      <c r="E105" s="299"/>
      <c r="F105" s="301">
        <f>F108</f>
        <v>1201000</v>
      </c>
      <c r="G105" s="301">
        <f t="shared" ref="G105:H105" si="45">G108</f>
        <v>1000</v>
      </c>
      <c r="H105" s="301">
        <f t="shared" si="45"/>
        <v>1000</v>
      </c>
    </row>
    <row r="106" spans="1:8" ht="31.5" hidden="1">
      <c r="A106" s="22" t="s">
        <v>496</v>
      </c>
      <c r="B106" s="304" t="s">
        <v>216</v>
      </c>
      <c r="C106" s="296" t="s">
        <v>102</v>
      </c>
      <c r="D106" s="296" t="s">
        <v>497</v>
      </c>
      <c r="E106" s="296"/>
      <c r="F106" s="297">
        <f>F108</f>
        <v>1201000</v>
      </c>
      <c r="G106" s="297">
        <f t="shared" ref="G106:H106" si="46">G108</f>
        <v>1000</v>
      </c>
      <c r="H106" s="297">
        <f t="shared" si="46"/>
        <v>1000</v>
      </c>
    </row>
    <row r="107" spans="1:8" ht="63" hidden="1">
      <c r="A107" s="230" t="s">
        <v>320</v>
      </c>
      <c r="B107" s="304" t="s">
        <v>216</v>
      </c>
      <c r="C107" s="296" t="s">
        <v>102</v>
      </c>
      <c r="D107" s="296" t="s">
        <v>347</v>
      </c>
      <c r="E107" s="296"/>
      <c r="F107" s="297">
        <f>F108</f>
        <v>1201000</v>
      </c>
      <c r="G107" s="297">
        <f t="shared" ref="G107:H115" si="47">G108</f>
        <v>1000</v>
      </c>
      <c r="H107" s="297">
        <f t="shared" si="47"/>
        <v>1000</v>
      </c>
    </row>
    <row r="108" spans="1:8" ht="31.5" hidden="1">
      <c r="A108" s="187" t="s">
        <v>313</v>
      </c>
      <c r="B108" s="304" t="s">
        <v>216</v>
      </c>
      <c r="C108" s="296" t="s">
        <v>102</v>
      </c>
      <c r="D108" s="296" t="s">
        <v>347</v>
      </c>
      <c r="E108" s="296" t="s">
        <v>302</v>
      </c>
      <c r="F108" s="297">
        <f>F115</f>
        <v>1201000</v>
      </c>
      <c r="G108" s="297">
        <f>G115</f>
        <v>1000</v>
      </c>
      <c r="H108" s="297">
        <f>H115</f>
        <v>1000</v>
      </c>
    </row>
    <row r="109" spans="1:8" ht="31.5">
      <c r="A109" s="329" t="s">
        <v>316</v>
      </c>
      <c r="B109" s="304" t="s">
        <v>216</v>
      </c>
      <c r="C109" s="299" t="s">
        <v>96</v>
      </c>
      <c r="D109" s="299" t="s">
        <v>473</v>
      </c>
      <c r="E109" s="296"/>
      <c r="F109" s="301">
        <f>F110</f>
        <v>1000</v>
      </c>
      <c r="G109" s="297"/>
      <c r="H109" s="297"/>
    </row>
    <row r="110" spans="1:8" ht="31.5">
      <c r="A110" s="224" t="s">
        <v>422</v>
      </c>
      <c r="B110" s="304" t="s">
        <v>216</v>
      </c>
      <c r="C110" s="299" t="s">
        <v>96</v>
      </c>
      <c r="D110" s="299" t="s">
        <v>420</v>
      </c>
      <c r="E110" s="299"/>
      <c r="F110" s="301">
        <f>F113</f>
        <v>1000</v>
      </c>
      <c r="G110" s="297"/>
      <c r="H110" s="297"/>
    </row>
    <row r="111" spans="1:8" ht="78.75">
      <c r="A111" s="300" t="s">
        <v>540</v>
      </c>
      <c r="B111" s="316" t="s">
        <v>216</v>
      </c>
      <c r="C111" s="296" t="s">
        <v>96</v>
      </c>
      <c r="D111" s="296" t="s">
        <v>539</v>
      </c>
      <c r="E111" s="296"/>
      <c r="F111" s="297">
        <f>F113</f>
        <v>1000</v>
      </c>
      <c r="G111" s="297"/>
      <c r="H111" s="297"/>
    </row>
    <row r="112" spans="1:8" ht="63">
      <c r="A112" s="230" t="s">
        <v>424</v>
      </c>
      <c r="B112" s="316" t="s">
        <v>216</v>
      </c>
      <c r="C112" s="296" t="s">
        <v>96</v>
      </c>
      <c r="D112" s="296" t="s">
        <v>421</v>
      </c>
      <c r="E112" s="296"/>
      <c r="F112" s="297">
        <f>F113</f>
        <v>1000</v>
      </c>
      <c r="G112" s="297"/>
      <c r="H112" s="297"/>
    </row>
    <row r="113" spans="1:8" ht="31.5">
      <c r="A113" s="187" t="s">
        <v>313</v>
      </c>
      <c r="B113" s="316" t="s">
        <v>216</v>
      </c>
      <c r="C113" s="296" t="s">
        <v>96</v>
      </c>
      <c r="D113" s="296" t="s">
        <v>421</v>
      </c>
      <c r="E113" s="296" t="s">
        <v>302</v>
      </c>
      <c r="F113" s="297">
        <f>F114</f>
        <v>1000</v>
      </c>
      <c r="G113" s="297"/>
      <c r="H113" s="297"/>
    </row>
    <row r="114" spans="1:8">
      <c r="A114" s="231" t="s">
        <v>283</v>
      </c>
      <c r="B114" s="316" t="s">
        <v>216</v>
      </c>
      <c r="C114" s="296" t="s">
        <v>96</v>
      </c>
      <c r="D114" s="296" t="s">
        <v>421</v>
      </c>
      <c r="E114" s="296" t="s">
        <v>466</v>
      </c>
      <c r="F114" s="297">
        <v>1000</v>
      </c>
      <c r="G114" s="297"/>
      <c r="H114" s="297"/>
    </row>
    <row r="115" spans="1:8" ht="37.5" customHeight="1">
      <c r="A115" s="302" t="s">
        <v>544</v>
      </c>
      <c r="B115" s="304" t="s">
        <v>216</v>
      </c>
      <c r="C115" s="296"/>
      <c r="D115" s="296"/>
      <c r="E115" s="296"/>
      <c r="F115" s="301">
        <f>F116+F121</f>
        <v>1201000</v>
      </c>
      <c r="G115" s="301">
        <f t="shared" si="47"/>
        <v>1000</v>
      </c>
      <c r="H115" s="301">
        <f t="shared" si="47"/>
        <v>1000</v>
      </c>
    </row>
    <row r="116" spans="1:8" ht="31.5">
      <c r="A116" s="28" t="s">
        <v>498</v>
      </c>
      <c r="B116" s="304" t="s">
        <v>216</v>
      </c>
      <c r="C116" s="299" t="s">
        <v>286</v>
      </c>
      <c r="D116" s="299" t="s">
        <v>349</v>
      </c>
      <c r="E116" s="299" t="s">
        <v>392</v>
      </c>
      <c r="F116" s="301">
        <f>F119</f>
        <v>1000</v>
      </c>
      <c r="G116" s="301">
        <f t="shared" ref="G116:H116" si="48">G119</f>
        <v>1000</v>
      </c>
      <c r="H116" s="301">
        <f t="shared" si="48"/>
        <v>1000</v>
      </c>
    </row>
    <row r="117" spans="1:8" ht="47.25">
      <c r="A117" s="314" t="s">
        <v>545</v>
      </c>
      <c r="B117" s="316" t="s">
        <v>216</v>
      </c>
      <c r="C117" s="296" t="s">
        <v>286</v>
      </c>
      <c r="D117" s="296" t="s">
        <v>589</v>
      </c>
      <c r="E117" s="296"/>
      <c r="F117" s="297">
        <f>F118</f>
        <v>1000</v>
      </c>
      <c r="G117" s="297">
        <f t="shared" ref="G117:H119" si="49">G118</f>
        <v>1000</v>
      </c>
      <c r="H117" s="297">
        <f t="shared" si="49"/>
        <v>1000</v>
      </c>
    </row>
    <row r="118" spans="1:8" ht="63">
      <c r="A118" s="230" t="s">
        <v>424</v>
      </c>
      <c r="B118" s="316" t="s">
        <v>216</v>
      </c>
      <c r="C118" s="296" t="s">
        <v>286</v>
      </c>
      <c r="D118" s="296" t="s">
        <v>588</v>
      </c>
      <c r="E118" s="296"/>
      <c r="F118" s="297">
        <f>F119</f>
        <v>1000</v>
      </c>
      <c r="G118" s="297">
        <f t="shared" si="49"/>
        <v>1000</v>
      </c>
      <c r="H118" s="297">
        <f t="shared" si="49"/>
        <v>1000</v>
      </c>
    </row>
    <row r="119" spans="1:8" ht="31.5">
      <c r="A119" s="187" t="s">
        <v>313</v>
      </c>
      <c r="B119" s="316" t="s">
        <v>216</v>
      </c>
      <c r="C119" s="296" t="s">
        <v>286</v>
      </c>
      <c r="D119" s="296" t="s">
        <v>588</v>
      </c>
      <c r="E119" s="296" t="s">
        <v>302</v>
      </c>
      <c r="F119" s="297">
        <f>F120</f>
        <v>1000</v>
      </c>
      <c r="G119" s="297">
        <f t="shared" si="49"/>
        <v>1000</v>
      </c>
      <c r="H119" s="297">
        <f t="shared" si="49"/>
        <v>1000</v>
      </c>
    </row>
    <row r="120" spans="1:8" s="114" customFormat="1">
      <c r="A120" s="231" t="s">
        <v>535</v>
      </c>
      <c r="B120" s="316" t="s">
        <v>216</v>
      </c>
      <c r="C120" s="296" t="s">
        <v>286</v>
      </c>
      <c r="D120" s="296" t="s">
        <v>588</v>
      </c>
      <c r="E120" s="296" t="s">
        <v>466</v>
      </c>
      <c r="F120" s="297">
        <v>1000</v>
      </c>
      <c r="G120" s="297">
        <v>1000</v>
      </c>
      <c r="H120" s="297">
        <v>1000</v>
      </c>
    </row>
    <row r="121" spans="1:8" s="114" customFormat="1" ht="31.5">
      <c r="A121" s="303" t="s">
        <v>305</v>
      </c>
      <c r="B121" s="316" t="s">
        <v>216</v>
      </c>
      <c r="C121" s="296" t="s">
        <v>286</v>
      </c>
      <c r="D121" s="299" t="s">
        <v>306</v>
      </c>
      <c r="E121" s="299" t="s">
        <v>392</v>
      </c>
      <c r="F121" s="301">
        <f>F122</f>
        <v>1200000</v>
      </c>
      <c r="G121" s="297"/>
      <c r="H121" s="297"/>
    </row>
    <row r="122" spans="1:8" s="114" customFormat="1" ht="78.75">
      <c r="A122" s="227" t="s">
        <v>647</v>
      </c>
      <c r="B122" s="316" t="s">
        <v>216</v>
      </c>
      <c r="C122" s="296" t="s">
        <v>286</v>
      </c>
      <c r="D122" s="299" t="s">
        <v>648</v>
      </c>
      <c r="E122" s="299"/>
      <c r="F122" s="301">
        <f>F123+F127</f>
        <v>1200000</v>
      </c>
      <c r="G122" s="297"/>
      <c r="H122" s="297"/>
    </row>
    <row r="123" spans="1:8" s="114" customFormat="1" ht="31.5">
      <c r="A123" s="314" t="s">
        <v>649</v>
      </c>
      <c r="B123" s="316" t="s">
        <v>216</v>
      </c>
      <c r="C123" s="296" t="s">
        <v>286</v>
      </c>
      <c r="D123" s="296" t="s">
        <v>651</v>
      </c>
      <c r="E123" s="296"/>
      <c r="F123" s="297">
        <f>F124</f>
        <v>600000</v>
      </c>
      <c r="G123" s="297"/>
      <c r="H123" s="297"/>
    </row>
    <row r="124" spans="1:8" s="114" customFormat="1" ht="63">
      <c r="A124" s="230" t="s">
        <v>658</v>
      </c>
      <c r="B124" s="316" t="s">
        <v>216</v>
      </c>
      <c r="C124" s="296" t="s">
        <v>286</v>
      </c>
      <c r="D124" s="296" t="s">
        <v>659</v>
      </c>
      <c r="E124" s="296"/>
      <c r="F124" s="297">
        <f>F125</f>
        <v>600000</v>
      </c>
      <c r="G124" s="297"/>
      <c r="H124" s="297"/>
    </row>
    <row r="125" spans="1:8" s="114" customFormat="1" ht="31.5">
      <c r="A125" s="187" t="s">
        <v>313</v>
      </c>
      <c r="B125" s="316" t="s">
        <v>216</v>
      </c>
      <c r="C125" s="296" t="s">
        <v>286</v>
      </c>
      <c r="D125" s="296" t="s">
        <v>659</v>
      </c>
      <c r="E125" s="296" t="s">
        <v>302</v>
      </c>
      <c r="F125" s="297">
        <f>F126</f>
        <v>600000</v>
      </c>
      <c r="G125" s="297"/>
      <c r="H125" s="297"/>
    </row>
    <row r="126" spans="1:8" s="114" customFormat="1">
      <c r="A126" s="231" t="s">
        <v>535</v>
      </c>
      <c r="B126" s="316" t="s">
        <v>216</v>
      </c>
      <c r="C126" s="296" t="s">
        <v>286</v>
      </c>
      <c r="D126" s="296" t="s">
        <v>659</v>
      </c>
      <c r="E126" s="296" t="s">
        <v>466</v>
      </c>
      <c r="F126" s="297">
        <v>600000</v>
      </c>
      <c r="G126" s="297"/>
      <c r="H126" s="297"/>
    </row>
    <row r="127" spans="1:8" s="114" customFormat="1" ht="32.25" customHeight="1">
      <c r="A127" s="314" t="s">
        <v>650</v>
      </c>
      <c r="B127" s="316" t="s">
        <v>216</v>
      </c>
      <c r="C127" s="296" t="s">
        <v>286</v>
      </c>
      <c r="D127" s="296" t="s">
        <v>652</v>
      </c>
      <c r="E127" s="296"/>
      <c r="F127" s="297">
        <f>F128</f>
        <v>600000</v>
      </c>
      <c r="G127" s="297"/>
      <c r="H127" s="297"/>
    </row>
    <row r="128" spans="1:8" s="114" customFormat="1" ht="63">
      <c r="A128" s="230" t="s">
        <v>660</v>
      </c>
      <c r="B128" s="316" t="s">
        <v>216</v>
      </c>
      <c r="C128" s="296" t="s">
        <v>286</v>
      </c>
      <c r="D128" s="296" t="s">
        <v>661</v>
      </c>
      <c r="E128" s="296"/>
      <c r="F128" s="297">
        <f>F129</f>
        <v>600000</v>
      </c>
      <c r="G128" s="297"/>
      <c r="H128" s="297"/>
    </row>
    <row r="129" spans="1:8" s="114" customFormat="1" ht="31.5">
      <c r="A129" s="187" t="s">
        <v>313</v>
      </c>
      <c r="B129" s="316" t="s">
        <v>216</v>
      </c>
      <c r="C129" s="296" t="s">
        <v>286</v>
      </c>
      <c r="D129" s="296" t="s">
        <v>661</v>
      </c>
      <c r="E129" s="296" t="s">
        <v>302</v>
      </c>
      <c r="F129" s="297">
        <f>F130</f>
        <v>600000</v>
      </c>
      <c r="G129" s="297"/>
      <c r="H129" s="297"/>
    </row>
    <row r="130" spans="1:8" s="114" customFormat="1">
      <c r="A130" s="231" t="s">
        <v>535</v>
      </c>
      <c r="B130" s="316" t="s">
        <v>216</v>
      </c>
      <c r="C130" s="296" t="s">
        <v>286</v>
      </c>
      <c r="D130" s="296" t="s">
        <v>661</v>
      </c>
      <c r="E130" s="296" t="s">
        <v>466</v>
      </c>
      <c r="F130" s="297">
        <v>600000</v>
      </c>
      <c r="G130" s="297"/>
      <c r="H130" s="297"/>
    </row>
    <row r="131" spans="1:8" s="114" customFormat="1" ht="35.25" customHeight="1">
      <c r="A131" s="224" t="s">
        <v>103</v>
      </c>
      <c r="B131" s="304" t="s">
        <v>216</v>
      </c>
      <c r="C131" s="299" t="s">
        <v>104</v>
      </c>
      <c r="D131" s="296"/>
      <c r="E131" s="296"/>
      <c r="F131" s="301">
        <f>F132</f>
        <v>234100</v>
      </c>
      <c r="G131" s="301">
        <f t="shared" ref="G131:H132" si="50">G132</f>
        <v>75514</v>
      </c>
      <c r="H131" s="301">
        <f t="shared" si="50"/>
        <v>75514</v>
      </c>
    </row>
    <row r="132" spans="1:8" s="114" customFormat="1" ht="25.5" customHeight="1">
      <c r="A132" s="224" t="s">
        <v>112</v>
      </c>
      <c r="B132" s="304" t="s">
        <v>216</v>
      </c>
      <c r="C132" s="299" t="s">
        <v>113</v>
      </c>
      <c r="D132" s="296"/>
      <c r="E132" s="296"/>
      <c r="F132" s="301">
        <f>F133+F178</f>
        <v>234100</v>
      </c>
      <c r="G132" s="301">
        <f t="shared" si="50"/>
        <v>75514</v>
      </c>
      <c r="H132" s="301">
        <f t="shared" si="50"/>
        <v>75514</v>
      </c>
    </row>
    <row r="133" spans="1:8" s="104" customFormat="1" ht="34.5" customHeight="1">
      <c r="A133" s="272" t="s">
        <v>499</v>
      </c>
      <c r="B133" s="304" t="s">
        <v>216</v>
      </c>
      <c r="C133" s="299" t="s">
        <v>113</v>
      </c>
      <c r="D133" s="299" t="s">
        <v>352</v>
      </c>
      <c r="E133" s="299" t="s">
        <v>392</v>
      </c>
      <c r="F133" s="301">
        <f>F143+F169</f>
        <v>30000</v>
      </c>
      <c r="G133" s="301">
        <f t="shared" ref="G133:H133" si="51">G143+G169</f>
        <v>75514</v>
      </c>
      <c r="H133" s="301">
        <f t="shared" si="51"/>
        <v>75514</v>
      </c>
    </row>
    <row r="134" spans="1:8" s="104" customFormat="1" ht="31.5" hidden="1">
      <c r="A134" s="274" t="s">
        <v>353</v>
      </c>
      <c r="B134" s="304" t="s">
        <v>216</v>
      </c>
      <c r="C134" s="299" t="s">
        <v>357</v>
      </c>
      <c r="D134" s="299" t="s">
        <v>354</v>
      </c>
      <c r="E134" s="299"/>
      <c r="F134" s="301">
        <f>F137</f>
        <v>0</v>
      </c>
      <c r="G134" s="301">
        <f t="shared" ref="G134:H134" si="52">G137</f>
        <v>0</v>
      </c>
      <c r="H134" s="301">
        <f t="shared" si="52"/>
        <v>0</v>
      </c>
    </row>
    <row r="135" spans="1:8" ht="94.5" hidden="1">
      <c r="A135" s="232" t="s">
        <v>500</v>
      </c>
      <c r="B135" s="304" t="s">
        <v>216</v>
      </c>
      <c r="C135" s="296" t="s">
        <v>357</v>
      </c>
      <c r="D135" s="296" t="s">
        <v>501</v>
      </c>
      <c r="E135" s="296"/>
      <c r="F135" s="297">
        <f>F136</f>
        <v>0</v>
      </c>
      <c r="G135" s="297">
        <f t="shared" ref="G135:H137" si="53">G136</f>
        <v>0</v>
      </c>
      <c r="H135" s="297">
        <f t="shared" si="53"/>
        <v>0</v>
      </c>
    </row>
    <row r="136" spans="1:8" ht="63" hidden="1">
      <c r="A136" s="230" t="s">
        <v>320</v>
      </c>
      <c r="B136" s="304" t="s">
        <v>216</v>
      </c>
      <c r="C136" s="296" t="s">
        <v>357</v>
      </c>
      <c r="D136" s="296" t="s">
        <v>355</v>
      </c>
      <c r="E136" s="296"/>
      <c r="F136" s="297">
        <f>F137</f>
        <v>0</v>
      </c>
      <c r="G136" s="297">
        <f t="shared" si="53"/>
        <v>0</v>
      </c>
      <c r="H136" s="297">
        <f t="shared" si="53"/>
        <v>0</v>
      </c>
    </row>
    <row r="137" spans="1:8" ht="31.5" hidden="1">
      <c r="A137" s="187" t="s">
        <v>313</v>
      </c>
      <c r="B137" s="304" t="s">
        <v>216</v>
      </c>
      <c r="C137" s="296" t="s">
        <v>357</v>
      </c>
      <c r="D137" s="296" t="s">
        <v>355</v>
      </c>
      <c r="E137" s="296" t="s">
        <v>302</v>
      </c>
      <c r="F137" s="297">
        <f>F138</f>
        <v>0</v>
      </c>
      <c r="G137" s="297">
        <f t="shared" si="53"/>
        <v>0</v>
      </c>
      <c r="H137" s="297">
        <f t="shared" si="53"/>
        <v>0</v>
      </c>
    </row>
    <row r="138" spans="1:8" ht="47.25" hidden="1">
      <c r="A138" s="231" t="s">
        <v>502</v>
      </c>
      <c r="B138" s="304" t="s">
        <v>216</v>
      </c>
      <c r="C138" s="296" t="s">
        <v>357</v>
      </c>
      <c r="D138" s="296" t="s">
        <v>355</v>
      </c>
      <c r="E138" s="296" t="s">
        <v>503</v>
      </c>
      <c r="F138" s="297"/>
      <c r="G138" s="297"/>
      <c r="H138" s="297"/>
    </row>
    <row r="139" spans="1:8" ht="31.5" hidden="1">
      <c r="A139" s="274" t="s">
        <v>504</v>
      </c>
      <c r="B139" s="304" t="s">
        <v>216</v>
      </c>
      <c r="C139" s="299" t="s">
        <v>113</v>
      </c>
      <c r="D139" s="299" t="s">
        <v>505</v>
      </c>
      <c r="E139" s="299"/>
      <c r="F139" s="301" t="e">
        <f>F142</f>
        <v>#REF!</v>
      </c>
      <c r="G139" s="301" t="e">
        <f t="shared" ref="G139:H139" si="54">G142</f>
        <v>#REF!</v>
      </c>
      <c r="H139" s="301" t="e">
        <f t="shared" si="54"/>
        <v>#REF!</v>
      </c>
    </row>
    <row r="140" spans="1:8" ht="31.5" hidden="1">
      <c r="A140" s="232" t="s">
        <v>506</v>
      </c>
      <c r="B140" s="304" t="s">
        <v>216</v>
      </c>
      <c r="C140" s="296" t="s">
        <v>113</v>
      </c>
      <c r="D140" s="296" t="s">
        <v>507</v>
      </c>
      <c r="E140" s="296"/>
      <c r="F140" s="297" t="e">
        <f>F141</f>
        <v>#REF!</v>
      </c>
      <c r="G140" s="297" t="e">
        <f t="shared" ref="G140:H141" si="55">G141</f>
        <v>#REF!</v>
      </c>
      <c r="H140" s="297" t="e">
        <f t="shared" si="55"/>
        <v>#REF!</v>
      </c>
    </row>
    <row r="141" spans="1:8" ht="63" hidden="1">
      <c r="A141" s="230" t="s">
        <v>320</v>
      </c>
      <c r="B141" s="304" t="s">
        <v>216</v>
      </c>
      <c r="C141" s="296" t="s">
        <v>113</v>
      </c>
      <c r="D141" s="296" t="s">
        <v>508</v>
      </c>
      <c r="E141" s="296"/>
      <c r="F141" s="297" t="e">
        <f>F142</f>
        <v>#REF!</v>
      </c>
      <c r="G141" s="297" t="e">
        <f t="shared" si="55"/>
        <v>#REF!</v>
      </c>
      <c r="H141" s="297" t="e">
        <f t="shared" si="55"/>
        <v>#REF!</v>
      </c>
    </row>
    <row r="142" spans="1:8" ht="31.5" hidden="1">
      <c r="A142" s="187" t="s">
        <v>313</v>
      </c>
      <c r="B142" s="304" t="s">
        <v>216</v>
      </c>
      <c r="C142" s="296" t="s">
        <v>113</v>
      </c>
      <c r="D142" s="296" t="s">
        <v>508</v>
      </c>
      <c r="E142" s="296" t="s">
        <v>302</v>
      </c>
      <c r="F142" s="297" t="e">
        <f>#REF!</f>
        <v>#REF!</v>
      </c>
      <c r="G142" s="297" t="e">
        <f>#REF!</f>
        <v>#REF!</v>
      </c>
      <c r="H142" s="297" t="e">
        <f>#REF!</f>
        <v>#REF!</v>
      </c>
    </row>
    <row r="143" spans="1:8">
      <c r="A143" s="274" t="s">
        <v>546</v>
      </c>
      <c r="B143" s="304" t="s">
        <v>216</v>
      </c>
      <c r="C143" s="299" t="s">
        <v>113</v>
      </c>
      <c r="D143" s="299" t="s">
        <v>359</v>
      </c>
      <c r="E143" s="299"/>
      <c r="F143" s="301">
        <f>F153+F157+F161+F165</f>
        <v>30000</v>
      </c>
      <c r="G143" s="301">
        <f t="shared" ref="G143:H143" si="56">G153+G157+G161+G165</f>
        <v>66000</v>
      </c>
      <c r="H143" s="301">
        <f t="shared" si="56"/>
        <v>66000</v>
      </c>
    </row>
    <row r="144" spans="1:8" ht="31.5" hidden="1">
      <c r="A144" s="187" t="s">
        <v>509</v>
      </c>
      <c r="B144" s="304" t="s">
        <v>216</v>
      </c>
      <c r="C144" s="296" t="s">
        <v>113</v>
      </c>
      <c r="D144" s="296" t="s">
        <v>510</v>
      </c>
      <c r="E144" s="296"/>
      <c r="F144" s="297">
        <f>F145+F148+F150</f>
        <v>0</v>
      </c>
      <c r="G144" s="297">
        <f t="shared" ref="G144:H144" si="57">G145+G148+G150</f>
        <v>0</v>
      </c>
      <c r="H144" s="297">
        <f t="shared" si="57"/>
        <v>0</v>
      </c>
    </row>
    <row r="145" spans="1:8" ht="31.5" hidden="1">
      <c r="A145" s="187" t="s">
        <v>477</v>
      </c>
      <c r="B145" s="304" t="s">
        <v>216</v>
      </c>
      <c r="C145" s="296" t="s">
        <v>113</v>
      </c>
      <c r="D145" s="296" t="s">
        <v>511</v>
      </c>
      <c r="E145" s="296" t="s">
        <v>300</v>
      </c>
      <c r="F145" s="297">
        <f>F146+F147</f>
        <v>0</v>
      </c>
      <c r="G145" s="297">
        <f t="shared" ref="G145:H145" si="58">G146+G147</f>
        <v>0</v>
      </c>
      <c r="H145" s="297">
        <f t="shared" si="58"/>
        <v>0</v>
      </c>
    </row>
    <row r="146" spans="1:8" hidden="1">
      <c r="A146" s="231" t="s">
        <v>479</v>
      </c>
      <c r="B146" s="304" t="s">
        <v>216</v>
      </c>
      <c r="C146" s="296" t="s">
        <v>113</v>
      </c>
      <c r="D146" s="296" t="s">
        <v>512</v>
      </c>
      <c r="E146" s="296" t="s">
        <v>480</v>
      </c>
      <c r="F146" s="297"/>
      <c r="G146" s="297"/>
      <c r="H146" s="297"/>
    </row>
    <row r="147" spans="1:8" ht="63" hidden="1">
      <c r="A147" s="231" t="s">
        <v>481</v>
      </c>
      <c r="B147" s="304" t="s">
        <v>216</v>
      </c>
      <c r="C147" s="296" t="s">
        <v>113</v>
      </c>
      <c r="D147" s="296" t="s">
        <v>512</v>
      </c>
      <c r="E147" s="296" t="s">
        <v>482</v>
      </c>
      <c r="F147" s="297"/>
      <c r="G147" s="297"/>
      <c r="H147" s="297"/>
    </row>
    <row r="148" spans="1:8" ht="31.5" hidden="1">
      <c r="A148" s="187" t="s">
        <v>313</v>
      </c>
      <c r="B148" s="304" t="s">
        <v>216</v>
      </c>
      <c r="C148" s="296" t="s">
        <v>113</v>
      </c>
      <c r="D148" s="296" t="s">
        <v>513</v>
      </c>
      <c r="E148" s="296" t="s">
        <v>302</v>
      </c>
      <c r="F148" s="297">
        <f>F149</f>
        <v>0</v>
      </c>
      <c r="G148" s="297">
        <f t="shared" ref="G148:H148" si="59">G149</f>
        <v>0</v>
      </c>
      <c r="H148" s="297">
        <f t="shared" si="59"/>
        <v>0</v>
      </c>
    </row>
    <row r="149" spans="1:8" ht="31.5" hidden="1">
      <c r="A149" s="231" t="s">
        <v>465</v>
      </c>
      <c r="B149" s="304" t="s">
        <v>216</v>
      </c>
      <c r="C149" s="296" t="s">
        <v>113</v>
      </c>
      <c r="D149" s="296" t="s">
        <v>513</v>
      </c>
      <c r="E149" s="296" t="s">
        <v>466</v>
      </c>
      <c r="F149" s="297"/>
      <c r="G149" s="297"/>
      <c r="H149" s="297"/>
    </row>
    <row r="150" spans="1:8" hidden="1">
      <c r="A150" s="187" t="s">
        <v>314</v>
      </c>
      <c r="B150" s="304" t="s">
        <v>216</v>
      </c>
      <c r="C150" s="296" t="s">
        <v>113</v>
      </c>
      <c r="D150" s="296" t="s">
        <v>513</v>
      </c>
      <c r="E150" s="296" t="s">
        <v>467</v>
      </c>
      <c r="F150" s="297">
        <f>F151+F152</f>
        <v>0</v>
      </c>
      <c r="G150" s="297">
        <f t="shared" ref="G150:H150" si="60">G151+G152</f>
        <v>0</v>
      </c>
      <c r="H150" s="297">
        <f t="shared" si="60"/>
        <v>0</v>
      </c>
    </row>
    <row r="151" spans="1:8" ht="31.5" hidden="1">
      <c r="A151" s="231" t="s">
        <v>468</v>
      </c>
      <c r="B151" s="304" t="s">
        <v>216</v>
      </c>
      <c r="C151" s="296" t="s">
        <v>113</v>
      </c>
      <c r="D151" s="296" t="s">
        <v>513</v>
      </c>
      <c r="E151" s="296" t="s">
        <v>469</v>
      </c>
      <c r="F151" s="313"/>
      <c r="G151" s="313"/>
      <c r="H151" s="313"/>
    </row>
    <row r="152" spans="1:8" hidden="1">
      <c r="A152" s="231" t="s">
        <v>260</v>
      </c>
      <c r="B152" s="304" t="s">
        <v>216</v>
      </c>
      <c r="C152" s="296" t="s">
        <v>113</v>
      </c>
      <c r="D152" s="296" t="s">
        <v>513</v>
      </c>
      <c r="E152" s="296" t="s">
        <v>470</v>
      </c>
      <c r="F152" s="313"/>
      <c r="G152" s="313"/>
      <c r="H152" s="313"/>
    </row>
    <row r="153" spans="1:8" ht="31.5">
      <c r="A153" s="300" t="s">
        <v>547</v>
      </c>
      <c r="B153" s="304" t="s">
        <v>216</v>
      </c>
      <c r="C153" s="299" t="s">
        <v>113</v>
      </c>
      <c r="D153" s="296" t="s">
        <v>510</v>
      </c>
      <c r="E153" s="296"/>
      <c r="F153" s="297">
        <f>F154</f>
        <v>30000</v>
      </c>
      <c r="G153" s="297">
        <f t="shared" ref="G153:H155" si="61">G154</f>
        <v>55000</v>
      </c>
      <c r="H153" s="297">
        <f t="shared" si="61"/>
        <v>55000</v>
      </c>
    </row>
    <row r="154" spans="1:8" ht="63">
      <c r="A154" s="230" t="s">
        <v>424</v>
      </c>
      <c r="B154" s="304" t="s">
        <v>216</v>
      </c>
      <c r="C154" s="299" t="s">
        <v>113</v>
      </c>
      <c r="D154" s="296" t="s">
        <v>428</v>
      </c>
      <c r="E154" s="296"/>
      <c r="F154" s="297">
        <f>F155</f>
        <v>30000</v>
      </c>
      <c r="G154" s="297">
        <f t="shared" si="61"/>
        <v>55000</v>
      </c>
      <c r="H154" s="297">
        <f t="shared" si="61"/>
        <v>55000</v>
      </c>
    </row>
    <row r="155" spans="1:8" ht="31.5">
      <c r="A155" s="187" t="s">
        <v>313</v>
      </c>
      <c r="B155" s="304" t="s">
        <v>216</v>
      </c>
      <c r="C155" s="299" t="s">
        <v>113</v>
      </c>
      <c r="D155" s="296" t="s">
        <v>428</v>
      </c>
      <c r="E155" s="296" t="s">
        <v>302</v>
      </c>
      <c r="F155" s="297">
        <f>F156</f>
        <v>30000</v>
      </c>
      <c r="G155" s="297">
        <f t="shared" si="61"/>
        <v>55000</v>
      </c>
      <c r="H155" s="297">
        <f t="shared" si="61"/>
        <v>55000</v>
      </c>
    </row>
    <row r="156" spans="1:8" s="114" customFormat="1">
      <c r="A156" s="231" t="s">
        <v>283</v>
      </c>
      <c r="B156" s="304" t="s">
        <v>216</v>
      </c>
      <c r="C156" s="299" t="s">
        <v>113</v>
      </c>
      <c r="D156" s="296" t="s">
        <v>428</v>
      </c>
      <c r="E156" s="296" t="s">
        <v>466</v>
      </c>
      <c r="F156" s="297">
        <v>30000</v>
      </c>
      <c r="G156" s="297">
        <v>55000</v>
      </c>
      <c r="H156" s="297">
        <v>55000</v>
      </c>
    </row>
    <row r="157" spans="1:8" ht="31.5">
      <c r="A157" s="267" t="s">
        <v>590</v>
      </c>
      <c r="B157" s="304" t="s">
        <v>216</v>
      </c>
      <c r="C157" s="299" t="s">
        <v>113</v>
      </c>
      <c r="D157" s="296" t="s">
        <v>548</v>
      </c>
      <c r="E157" s="296"/>
      <c r="F157" s="297">
        <f>F158</f>
        <v>0</v>
      </c>
      <c r="G157" s="297">
        <f t="shared" ref="G157:H159" si="62">G158</f>
        <v>9000</v>
      </c>
      <c r="H157" s="297">
        <f t="shared" si="62"/>
        <v>9000</v>
      </c>
    </row>
    <row r="158" spans="1:8" ht="63">
      <c r="A158" s="230" t="s">
        <v>424</v>
      </c>
      <c r="B158" s="304" t="s">
        <v>216</v>
      </c>
      <c r="C158" s="299" t="s">
        <v>113</v>
      </c>
      <c r="D158" s="296" t="s">
        <v>432</v>
      </c>
      <c r="E158" s="296"/>
      <c r="F158" s="297">
        <f>F159</f>
        <v>0</v>
      </c>
      <c r="G158" s="297">
        <f t="shared" si="62"/>
        <v>9000</v>
      </c>
      <c r="H158" s="297">
        <f t="shared" si="62"/>
        <v>9000</v>
      </c>
    </row>
    <row r="159" spans="1:8" ht="31.5">
      <c r="A159" s="187" t="s">
        <v>313</v>
      </c>
      <c r="B159" s="304" t="s">
        <v>216</v>
      </c>
      <c r="C159" s="299" t="s">
        <v>113</v>
      </c>
      <c r="D159" s="296" t="s">
        <v>432</v>
      </c>
      <c r="E159" s="296" t="s">
        <v>302</v>
      </c>
      <c r="F159" s="297">
        <f>F160</f>
        <v>0</v>
      </c>
      <c r="G159" s="297">
        <f t="shared" si="62"/>
        <v>9000</v>
      </c>
      <c r="H159" s="297">
        <f t="shared" si="62"/>
        <v>9000</v>
      </c>
    </row>
    <row r="160" spans="1:8" s="114" customFormat="1">
      <c r="A160" s="231" t="s">
        <v>283</v>
      </c>
      <c r="B160" s="304" t="s">
        <v>216</v>
      </c>
      <c r="C160" s="299" t="s">
        <v>113</v>
      </c>
      <c r="D160" s="296" t="s">
        <v>432</v>
      </c>
      <c r="E160" s="296" t="s">
        <v>466</v>
      </c>
      <c r="F160" s="297">
        <v>0</v>
      </c>
      <c r="G160" s="297">
        <v>9000</v>
      </c>
      <c r="H160" s="297">
        <v>9000</v>
      </c>
    </row>
    <row r="161" spans="1:8" ht="31.5">
      <c r="A161" s="267" t="s">
        <v>549</v>
      </c>
      <c r="B161" s="304" t="s">
        <v>216</v>
      </c>
      <c r="C161" s="299" t="s">
        <v>113</v>
      </c>
      <c r="D161" s="296" t="s">
        <v>550</v>
      </c>
      <c r="E161" s="296"/>
      <c r="F161" s="297">
        <f>F162</f>
        <v>0</v>
      </c>
      <c r="G161" s="297">
        <f t="shared" ref="G161:H163" si="63">G162</f>
        <v>1000</v>
      </c>
      <c r="H161" s="297">
        <f t="shared" si="63"/>
        <v>1000</v>
      </c>
    </row>
    <row r="162" spans="1:8" ht="63">
      <c r="A162" s="230" t="s">
        <v>424</v>
      </c>
      <c r="B162" s="304" t="s">
        <v>216</v>
      </c>
      <c r="C162" s="299" t="s">
        <v>113</v>
      </c>
      <c r="D162" s="296" t="s">
        <v>430</v>
      </c>
      <c r="E162" s="296"/>
      <c r="F162" s="297">
        <f>F163</f>
        <v>0</v>
      </c>
      <c r="G162" s="297">
        <f t="shared" si="63"/>
        <v>1000</v>
      </c>
      <c r="H162" s="297">
        <f t="shared" si="63"/>
        <v>1000</v>
      </c>
    </row>
    <row r="163" spans="1:8" ht="31.5">
      <c r="A163" s="187" t="s">
        <v>313</v>
      </c>
      <c r="B163" s="304" t="s">
        <v>216</v>
      </c>
      <c r="C163" s="299" t="s">
        <v>113</v>
      </c>
      <c r="D163" s="296" t="s">
        <v>430</v>
      </c>
      <c r="E163" s="296" t="s">
        <v>302</v>
      </c>
      <c r="F163" s="297">
        <f>F164</f>
        <v>0</v>
      </c>
      <c r="G163" s="297">
        <f t="shared" si="63"/>
        <v>1000</v>
      </c>
      <c r="H163" s="297">
        <f t="shared" si="63"/>
        <v>1000</v>
      </c>
    </row>
    <row r="164" spans="1:8" s="114" customFormat="1">
      <c r="A164" s="231" t="s">
        <v>283</v>
      </c>
      <c r="B164" s="304" t="s">
        <v>216</v>
      </c>
      <c r="C164" s="299" t="s">
        <v>113</v>
      </c>
      <c r="D164" s="296" t="s">
        <v>430</v>
      </c>
      <c r="E164" s="296" t="s">
        <v>466</v>
      </c>
      <c r="F164" s="297">
        <v>0</v>
      </c>
      <c r="G164" s="297">
        <v>1000</v>
      </c>
      <c r="H164" s="297">
        <v>1000</v>
      </c>
    </row>
    <row r="165" spans="1:8" ht="31.5">
      <c r="A165" s="267" t="s">
        <v>551</v>
      </c>
      <c r="B165" s="304" t="s">
        <v>216</v>
      </c>
      <c r="C165" s="299" t="s">
        <v>113</v>
      </c>
      <c r="D165" s="296" t="s">
        <v>552</v>
      </c>
      <c r="E165" s="296"/>
      <c r="F165" s="297">
        <f>F166</f>
        <v>0</v>
      </c>
      <c r="G165" s="297">
        <f t="shared" ref="G165:H167" si="64">G166</f>
        <v>1000</v>
      </c>
      <c r="H165" s="297">
        <f t="shared" si="64"/>
        <v>1000</v>
      </c>
    </row>
    <row r="166" spans="1:8" ht="63">
      <c r="A166" s="230" t="s">
        <v>424</v>
      </c>
      <c r="B166" s="304" t="s">
        <v>216</v>
      </c>
      <c r="C166" s="299" t="s">
        <v>113</v>
      </c>
      <c r="D166" s="296" t="s">
        <v>431</v>
      </c>
      <c r="E166" s="296"/>
      <c r="F166" s="297">
        <f>F167</f>
        <v>0</v>
      </c>
      <c r="G166" s="297">
        <f t="shared" si="64"/>
        <v>1000</v>
      </c>
      <c r="H166" s="297">
        <f t="shared" si="64"/>
        <v>1000</v>
      </c>
    </row>
    <row r="167" spans="1:8" ht="31.5">
      <c r="A167" s="187" t="s">
        <v>313</v>
      </c>
      <c r="B167" s="304" t="s">
        <v>216</v>
      </c>
      <c r="C167" s="299" t="s">
        <v>113</v>
      </c>
      <c r="D167" s="296" t="s">
        <v>431</v>
      </c>
      <c r="E167" s="296" t="s">
        <v>302</v>
      </c>
      <c r="F167" s="297">
        <f>F168</f>
        <v>0</v>
      </c>
      <c r="G167" s="297">
        <f t="shared" si="64"/>
        <v>1000</v>
      </c>
      <c r="H167" s="297">
        <f t="shared" si="64"/>
        <v>1000</v>
      </c>
    </row>
    <row r="168" spans="1:8" s="114" customFormat="1">
      <c r="A168" s="231" t="s">
        <v>283</v>
      </c>
      <c r="B168" s="304" t="s">
        <v>216</v>
      </c>
      <c r="C168" s="299" t="s">
        <v>113</v>
      </c>
      <c r="D168" s="296" t="s">
        <v>431</v>
      </c>
      <c r="E168" s="296" t="s">
        <v>466</v>
      </c>
      <c r="F168" s="297">
        <v>0</v>
      </c>
      <c r="G168" s="297">
        <v>1000</v>
      </c>
      <c r="H168" s="297">
        <v>1000</v>
      </c>
    </row>
    <row r="169" spans="1:8" ht="47.25">
      <c r="A169" s="224" t="s">
        <v>553</v>
      </c>
      <c r="B169" s="304" t="s">
        <v>216</v>
      </c>
      <c r="C169" s="299" t="s">
        <v>113</v>
      </c>
      <c r="D169" s="299" t="s">
        <v>363</v>
      </c>
      <c r="E169" s="299"/>
      <c r="F169" s="301">
        <f>F170+F174</f>
        <v>0</v>
      </c>
      <c r="G169" s="301">
        <f t="shared" ref="G169:H169" si="65">G170+G174</f>
        <v>9514</v>
      </c>
      <c r="H169" s="301">
        <f t="shared" si="65"/>
        <v>9514</v>
      </c>
    </row>
    <row r="170" spans="1:8" ht="31.5">
      <c r="A170" s="225" t="s">
        <v>624</v>
      </c>
      <c r="B170" s="316" t="s">
        <v>216</v>
      </c>
      <c r="C170" s="296" t="s">
        <v>113</v>
      </c>
      <c r="D170" s="296" t="s">
        <v>514</v>
      </c>
      <c r="E170" s="296"/>
      <c r="F170" s="297">
        <f>F171</f>
        <v>0</v>
      </c>
      <c r="G170" s="297">
        <f t="shared" ref="G170:H172" si="66">G171</f>
        <v>7198</v>
      </c>
      <c r="H170" s="297">
        <f t="shared" si="66"/>
        <v>7198</v>
      </c>
    </row>
    <row r="171" spans="1:8" ht="63">
      <c r="A171" s="230" t="s">
        <v>424</v>
      </c>
      <c r="B171" s="316" t="s">
        <v>216</v>
      </c>
      <c r="C171" s="296" t="s">
        <v>113</v>
      </c>
      <c r="D171" s="296" t="s">
        <v>364</v>
      </c>
      <c r="E171" s="296"/>
      <c r="F171" s="297">
        <f>F172</f>
        <v>0</v>
      </c>
      <c r="G171" s="297">
        <f t="shared" si="66"/>
        <v>7198</v>
      </c>
      <c r="H171" s="297">
        <f t="shared" si="66"/>
        <v>7198</v>
      </c>
    </row>
    <row r="172" spans="1:8" ht="31.5">
      <c r="A172" s="187" t="s">
        <v>313</v>
      </c>
      <c r="B172" s="316" t="s">
        <v>216</v>
      </c>
      <c r="C172" s="296" t="s">
        <v>113</v>
      </c>
      <c r="D172" s="296" t="s">
        <v>364</v>
      </c>
      <c r="E172" s="296" t="s">
        <v>302</v>
      </c>
      <c r="F172" s="297">
        <f>F173</f>
        <v>0</v>
      </c>
      <c r="G172" s="297">
        <f t="shared" si="66"/>
        <v>7198</v>
      </c>
      <c r="H172" s="297">
        <f t="shared" si="66"/>
        <v>7198</v>
      </c>
    </row>
    <row r="173" spans="1:8">
      <c r="A173" s="231" t="s">
        <v>283</v>
      </c>
      <c r="B173" s="316" t="s">
        <v>216</v>
      </c>
      <c r="C173" s="296" t="s">
        <v>113</v>
      </c>
      <c r="D173" s="296" t="s">
        <v>364</v>
      </c>
      <c r="E173" s="296" t="s">
        <v>466</v>
      </c>
      <c r="F173" s="297">
        <v>0</v>
      </c>
      <c r="G173" s="297">
        <v>7198</v>
      </c>
      <c r="H173" s="297">
        <v>7198</v>
      </c>
    </row>
    <row r="174" spans="1:8" ht="31.5">
      <c r="A174" s="225" t="s">
        <v>555</v>
      </c>
      <c r="B174" s="316" t="s">
        <v>216</v>
      </c>
      <c r="C174" s="296" t="s">
        <v>113</v>
      </c>
      <c r="D174" s="296" t="s">
        <v>554</v>
      </c>
      <c r="E174" s="296"/>
      <c r="F174" s="297">
        <f>F175</f>
        <v>0</v>
      </c>
      <c r="G174" s="297">
        <f t="shared" ref="G174:H176" si="67">G175</f>
        <v>2316</v>
      </c>
      <c r="H174" s="297">
        <f t="shared" si="67"/>
        <v>2316</v>
      </c>
    </row>
    <row r="175" spans="1:8" ht="63">
      <c r="A175" s="230" t="s">
        <v>424</v>
      </c>
      <c r="B175" s="316" t="s">
        <v>216</v>
      </c>
      <c r="C175" s="296" t="s">
        <v>113</v>
      </c>
      <c r="D175" s="296" t="s">
        <v>434</v>
      </c>
      <c r="E175" s="296"/>
      <c r="F175" s="297">
        <f>F176</f>
        <v>0</v>
      </c>
      <c r="G175" s="297">
        <f t="shared" si="67"/>
        <v>2316</v>
      </c>
      <c r="H175" s="297">
        <f t="shared" si="67"/>
        <v>2316</v>
      </c>
    </row>
    <row r="176" spans="1:8" ht="31.5">
      <c r="A176" s="187" t="s">
        <v>313</v>
      </c>
      <c r="B176" s="316" t="s">
        <v>216</v>
      </c>
      <c r="C176" s="296" t="s">
        <v>113</v>
      </c>
      <c r="D176" s="296" t="s">
        <v>434</v>
      </c>
      <c r="E176" s="296" t="s">
        <v>302</v>
      </c>
      <c r="F176" s="297">
        <f>F177</f>
        <v>0</v>
      </c>
      <c r="G176" s="297">
        <f t="shared" si="67"/>
        <v>2316</v>
      </c>
      <c r="H176" s="297">
        <f t="shared" si="67"/>
        <v>2316</v>
      </c>
    </row>
    <row r="177" spans="1:8">
      <c r="A177" s="231" t="s">
        <v>283</v>
      </c>
      <c r="B177" s="316" t="s">
        <v>216</v>
      </c>
      <c r="C177" s="296" t="s">
        <v>113</v>
      </c>
      <c r="D177" s="296" t="s">
        <v>434</v>
      </c>
      <c r="E177" s="296" t="s">
        <v>466</v>
      </c>
      <c r="F177" s="297">
        <v>0</v>
      </c>
      <c r="G177" s="297">
        <v>2316</v>
      </c>
      <c r="H177" s="297">
        <v>2316</v>
      </c>
    </row>
    <row r="178" spans="1:8" ht="47.25">
      <c r="A178" s="318" t="s">
        <v>292</v>
      </c>
      <c r="B178" s="320" t="s">
        <v>216</v>
      </c>
      <c r="C178" s="319" t="s">
        <v>113</v>
      </c>
      <c r="D178" s="319" t="s">
        <v>587</v>
      </c>
      <c r="E178" s="296"/>
      <c r="F178" s="322">
        <f>F179</f>
        <v>204100</v>
      </c>
      <c r="G178" s="297"/>
      <c r="H178" s="297"/>
    </row>
    <row r="179" spans="1:8" ht="47.25" customHeight="1">
      <c r="A179" s="318" t="s">
        <v>293</v>
      </c>
      <c r="B179" s="320" t="s">
        <v>216</v>
      </c>
      <c r="C179" s="319" t="s">
        <v>113</v>
      </c>
      <c r="D179" s="319" t="s">
        <v>586</v>
      </c>
      <c r="E179" s="296"/>
      <c r="F179" s="322">
        <f>F180</f>
        <v>204100</v>
      </c>
      <c r="G179" s="297"/>
      <c r="H179" s="297"/>
    </row>
    <row r="180" spans="1:8" ht="39.75" customHeight="1">
      <c r="A180" s="231" t="s">
        <v>515</v>
      </c>
      <c r="B180" s="321" t="s">
        <v>216</v>
      </c>
      <c r="C180" s="296" t="s">
        <v>113</v>
      </c>
      <c r="D180" s="296" t="s">
        <v>295</v>
      </c>
      <c r="E180" s="296"/>
      <c r="F180" s="297">
        <f>F181</f>
        <v>204100</v>
      </c>
      <c r="G180" s="301">
        <f t="shared" ref="G180:H180" si="68">G181</f>
        <v>34000</v>
      </c>
      <c r="H180" s="301">
        <f t="shared" si="68"/>
        <v>34000</v>
      </c>
    </row>
    <row r="181" spans="1:8" ht="30.75" customHeight="1">
      <c r="A181" s="231" t="s">
        <v>296</v>
      </c>
      <c r="B181" s="321" t="s">
        <v>216</v>
      </c>
      <c r="C181" s="296" t="s">
        <v>113</v>
      </c>
      <c r="D181" s="296" t="s">
        <v>295</v>
      </c>
      <c r="E181" s="296" t="s">
        <v>302</v>
      </c>
      <c r="F181" s="297">
        <f>F182</f>
        <v>204100</v>
      </c>
      <c r="G181" s="301">
        <f>G183</f>
        <v>34000</v>
      </c>
      <c r="H181" s="301">
        <f>H183</f>
        <v>34000</v>
      </c>
    </row>
    <row r="182" spans="1:8" ht="24" customHeight="1">
      <c r="A182" s="231" t="s">
        <v>283</v>
      </c>
      <c r="B182" s="316" t="s">
        <v>216</v>
      </c>
      <c r="C182" s="296" t="s">
        <v>113</v>
      </c>
      <c r="D182" s="296" t="s">
        <v>295</v>
      </c>
      <c r="E182" s="296" t="s">
        <v>466</v>
      </c>
      <c r="F182" s="297">
        <v>204100</v>
      </c>
      <c r="G182" s="297">
        <v>2316</v>
      </c>
      <c r="H182" s="297">
        <v>2316</v>
      </c>
    </row>
    <row r="183" spans="1:8" ht="19.5" customHeight="1">
      <c r="A183" s="227" t="s">
        <v>288</v>
      </c>
      <c r="B183" s="304" t="s">
        <v>216</v>
      </c>
      <c r="C183" s="299" t="s">
        <v>265</v>
      </c>
      <c r="D183" s="296"/>
      <c r="E183" s="296"/>
      <c r="F183" s="301">
        <f>F184+F197</f>
        <v>30650</v>
      </c>
      <c r="G183" s="301">
        <f t="shared" ref="G183:H183" si="69">G184+G197</f>
        <v>34000</v>
      </c>
      <c r="H183" s="301">
        <f t="shared" si="69"/>
        <v>34000</v>
      </c>
    </row>
    <row r="184" spans="1:8" ht="38.25" customHeight="1">
      <c r="A184" s="227" t="s">
        <v>290</v>
      </c>
      <c r="B184" s="304" t="s">
        <v>216</v>
      </c>
      <c r="C184" s="299" t="s">
        <v>289</v>
      </c>
      <c r="D184" s="296"/>
      <c r="E184" s="296"/>
      <c r="F184" s="301">
        <f>F185+F191</f>
        <v>27650</v>
      </c>
      <c r="G184" s="301">
        <f t="shared" ref="G184:H184" si="70">G185+G191</f>
        <v>26000</v>
      </c>
      <c r="H184" s="301">
        <f t="shared" si="70"/>
        <v>26000</v>
      </c>
    </row>
    <row r="185" spans="1:8" ht="38.25" customHeight="1">
      <c r="A185" s="227" t="s">
        <v>556</v>
      </c>
      <c r="B185" s="304" t="s">
        <v>216</v>
      </c>
      <c r="C185" s="299" t="s">
        <v>289</v>
      </c>
      <c r="D185" s="299" t="s">
        <v>306</v>
      </c>
      <c r="E185" s="296"/>
      <c r="F185" s="301">
        <f>F186</f>
        <v>27650</v>
      </c>
      <c r="G185" s="301">
        <f t="shared" ref="G185:H189" si="71">G186</f>
        <v>13000</v>
      </c>
      <c r="H185" s="301">
        <f t="shared" si="71"/>
        <v>13000</v>
      </c>
    </row>
    <row r="186" spans="1:8" ht="38.25" customHeight="1">
      <c r="A186" s="227" t="s">
        <v>443</v>
      </c>
      <c r="B186" s="304" t="s">
        <v>216</v>
      </c>
      <c r="C186" s="299" t="s">
        <v>289</v>
      </c>
      <c r="D186" s="299" t="s">
        <v>444</v>
      </c>
      <c r="E186" s="296"/>
      <c r="F186" s="301">
        <f>F187</f>
        <v>27650</v>
      </c>
      <c r="G186" s="301">
        <f t="shared" si="71"/>
        <v>13000</v>
      </c>
      <c r="H186" s="301">
        <f t="shared" si="71"/>
        <v>13000</v>
      </c>
    </row>
    <row r="187" spans="1:8" ht="47.25">
      <c r="A187" s="267" t="s">
        <v>559</v>
      </c>
      <c r="B187" s="316" t="s">
        <v>216</v>
      </c>
      <c r="C187" s="296" t="s">
        <v>289</v>
      </c>
      <c r="D187" s="296" t="s">
        <v>557</v>
      </c>
      <c r="E187" s="296"/>
      <c r="F187" s="297">
        <f>F188</f>
        <v>27650</v>
      </c>
      <c r="G187" s="297">
        <f t="shared" si="71"/>
        <v>13000</v>
      </c>
      <c r="H187" s="297">
        <f t="shared" si="71"/>
        <v>13000</v>
      </c>
    </row>
    <row r="188" spans="1:8" ht="63">
      <c r="A188" s="230" t="s">
        <v>424</v>
      </c>
      <c r="B188" s="316" t="s">
        <v>216</v>
      </c>
      <c r="C188" s="296" t="s">
        <v>289</v>
      </c>
      <c r="D188" s="296" t="s">
        <v>445</v>
      </c>
      <c r="E188" s="296"/>
      <c r="F188" s="297">
        <f>F189</f>
        <v>27650</v>
      </c>
      <c r="G188" s="297">
        <f t="shared" si="71"/>
        <v>13000</v>
      </c>
      <c r="H188" s="297">
        <f t="shared" si="71"/>
        <v>13000</v>
      </c>
    </row>
    <row r="189" spans="1:8" ht="31.5">
      <c r="A189" s="187" t="s">
        <v>313</v>
      </c>
      <c r="B189" s="316" t="s">
        <v>216</v>
      </c>
      <c r="C189" s="296" t="s">
        <v>289</v>
      </c>
      <c r="D189" s="296" t="s">
        <v>445</v>
      </c>
      <c r="E189" s="296" t="s">
        <v>302</v>
      </c>
      <c r="F189" s="297">
        <f>F190</f>
        <v>27650</v>
      </c>
      <c r="G189" s="297">
        <f t="shared" si="71"/>
        <v>13000</v>
      </c>
      <c r="H189" s="297">
        <f t="shared" si="71"/>
        <v>13000</v>
      </c>
    </row>
    <row r="190" spans="1:8">
      <c r="A190" s="231" t="s">
        <v>283</v>
      </c>
      <c r="B190" s="316" t="s">
        <v>216</v>
      </c>
      <c r="C190" s="296" t="s">
        <v>289</v>
      </c>
      <c r="D190" s="296" t="s">
        <v>445</v>
      </c>
      <c r="E190" s="296" t="s">
        <v>466</v>
      </c>
      <c r="F190" s="297">
        <v>27650</v>
      </c>
      <c r="G190" s="297">
        <v>13000</v>
      </c>
      <c r="H190" s="297">
        <v>13000</v>
      </c>
    </row>
    <row r="191" spans="1:8" ht="38.25" customHeight="1">
      <c r="A191" s="275" t="s">
        <v>558</v>
      </c>
      <c r="B191" s="304" t="s">
        <v>216</v>
      </c>
      <c r="C191" s="299" t="s">
        <v>289</v>
      </c>
      <c r="D191" s="299" t="s">
        <v>366</v>
      </c>
      <c r="E191" s="296"/>
      <c r="F191" s="301">
        <f>F192</f>
        <v>0</v>
      </c>
      <c r="G191" s="301">
        <f t="shared" ref="G191:H195" si="72">G192</f>
        <v>13000</v>
      </c>
      <c r="H191" s="301">
        <f t="shared" si="72"/>
        <v>13000</v>
      </c>
    </row>
    <row r="192" spans="1:8" ht="38.25" customHeight="1">
      <c r="A192" s="227" t="s">
        <v>450</v>
      </c>
      <c r="B192" s="304" t="s">
        <v>216</v>
      </c>
      <c r="C192" s="299" t="s">
        <v>289</v>
      </c>
      <c r="D192" s="299" t="s">
        <v>454</v>
      </c>
      <c r="E192" s="296"/>
      <c r="F192" s="301">
        <f>F193</f>
        <v>0</v>
      </c>
      <c r="G192" s="301">
        <f t="shared" si="72"/>
        <v>13000</v>
      </c>
      <c r="H192" s="301">
        <f t="shared" si="72"/>
        <v>13000</v>
      </c>
    </row>
    <row r="193" spans="1:8" ht="47.25">
      <c r="A193" s="267" t="s">
        <v>559</v>
      </c>
      <c r="B193" s="316" t="s">
        <v>216</v>
      </c>
      <c r="C193" s="296" t="s">
        <v>289</v>
      </c>
      <c r="D193" s="296" t="s">
        <v>455</v>
      </c>
      <c r="E193" s="296"/>
      <c r="F193" s="297">
        <f>F194</f>
        <v>0</v>
      </c>
      <c r="G193" s="297">
        <f t="shared" si="72"/>
        <v>13000</v>
      </c>
      <c r="H193" s="297">
        <f t="shared" si="72"/>
        <v>13000</v>
      </c>
    </row>
    <row r="194" spans="1:8" ht="63">
      <c r="A194" s="230" t="s">
        <v>424</v>
      </c>
      <c r="B194" s="316" t="s">
        <v>216</v>
      </c>
      <c r="C194" s="296" t="s">
        <v>289</v>
      </c>
      <c r="D194" s="296" t="s">
        <v>455</v>
      </c>
      <c r="E194" s="296"/>
      <c r="F194" s="297">
        <f>F195</f>
        <v>0</v>
      </c>
      <c r="G194" s="297">
        <f t="shared" si="72"/>
        <v>13000</v>
      </c>
      <c r="H194" s="297">
        <f t="shared" si="72"/>
        <v>13000</v>
      </c>
    </row>
    <row r="195" spans="1:8" ht="31.5">
      <c r="A195" s="187" t="s">
        <v>313</v>
      </c>
      <c r="B195" s="316" t="s">
        <v>216</v>
      </c>
      <c r="C195" s="296" t="s">
        <v>289</v>
      </c>
      <c r="D195" s="296" t="s">
        <v>455</v>
      </c>
      <c r="E195" s="296" t="s">
        <v>302</v>
      </c>
      <c r="F195" s="297">
        <f>F196</f>
        <v>0</v>
      </c>
      <c r="G195" s="297">
        <f t="shared" si="72"/>
        <v>13000</v>
      </c>
      <c r="H195" s="297">
        <f t="shared" si="72"/>
        <v>13000</v>
      </c>
    </row>
    <row r="196" spans="1:8">
      <c r="A196" s="231" t="s">
        <v>283</v>
      </c>
      <c r="B196" s="316" t="s">
        <v>216</v>
      </c>
      <c r="C196" s="296" t="s">
        <v>289</v>
      </c>
      <c r="D196" s="296" t="s">
        <v>455</v>
      </c>
      <c r="E196" s="296" t="s">
        <v>466</v>
      </c>
      <c r="F196" s="297">
        <v>0</v>
      </c>
      <c r="G196" s="297">
        <v>13000</v>
      </c>
      <c r="H196" s="297">
        <v>13000</v>
      </c>
    </row>
    <row r="197" spans="1:8">
      <c r="A197" s="224" t="s">
        <v>262</v>
      </c>
      <c r="B197" s="304" t="s">
        <v>216</v>
      </c>
      <c r="C197" s="299" t="s">
        <v>264</v>
      </c>
      <c r="D197" s="296"/>
      <c r="E197" s="296"/>
      <c r="F197" s="301">
        <f>F198</f>
        <v>3000</v>
      </c>
      <c r="G197" s="301">
        <f t="shared" ref="G197:H197" si="73">G198</f>
        <v>8000</v>
      </c>
      <c r="H197" s="301">
        <f t="shared" si="73"/>
        <v>8000</v>
      </c>
    </row>
    <row r="198" spans="1:8" ht="31.5">
      <c r="A198" s="272" t="s">
        <v>516</v>
      </c>
      <c r="B198" s="304" t="s">
        <v>216</v>
      </c>
      <c r="C198" s="299" t="s">
        <v>264</v>
      </c>
      <c r="D198" s="299" t="s">
        <v>366</v>
      </c>
      <c r="E198" s="299"/>
      <c r="F198" s="311">
        <f>F199+F208</f>
        <v>3000</v>
      </c>
      <c r="G198" s="311">
        <f t="shared" ref="G198:H198" si="74">G199+G208</f>
        <v>8000</v>
      </c>
      <c r="H198" s="311">
        <f t="shared" si="74"/>
        <v>8000</v>
      </c>
    </row>
    <row r="199" spans="1:8">
      <c r="A199" s="274" t="s">
        <v>367</v>
      </c>
      <c r="B199" s="304" t="s">
        <v>216</v>
      </c>
      <c r="C199" s="299" t="s">
        <v>264</v>
      </c>
      <c r="D199" s="299" t="s">
        <v>368</v>
      </c>
      <c r="E199" s="299"/>
      <c r="F199" s="301">
        <f>F200+F204</f>
        <v>2000</v>
      </c>
      <c r="G199" s="301">
        <f t="shared" ref="G199:H199" si="75">G200+G204</f>
        <v>6000</v>
      </c>
      <c r="H199" s="301">
        <f t="shared" si="75"/>
        <v>6000</v>
      </c>
    </row>
    <row r="200" spans="1:8" ht="63">
      <c r="A200" s="232" t="s">
        <v>560</v>
      </c>
      <c r="B200" s="316" t="s">
        <v>216</v>
      </c>
      <c r="C200" s="296" t="s">
        <v>264</v>
      </c>
      <c r="D200" s="296" t="s">
        <v>517</v>
      </c>
      <c r="E200" s="296"/>
      <c r="F200" s="297">
        <f>F201</f>
        <v>1000</v>
      </c>
      <c r="G200" s="297">
        <f t="shared" ref="G200:H202" si="76">G201</f>
        <v>5000</v>
      </c>
      <c r="H200" s="297">
        <f t="shared" si="76"/>
        <v>5000</v>
      </c>
    </row>
    <row r="201" spans="1:8" ht="63">
      <c r="A201" s="230" t="s">
        <v>424</v>
      </c>
      <c r="B201" s="316" t="s">
        <v>216</v>
      </c>
      <c r="C201" s="296" t="s">
        <v>264</v>
      </c>
      <c r="D201" s="296" t="s">
        <v>369</v>
      </c>
      <c r="E201" s="296"/>
      <c r="F201" s="297">
        <f>F202</f>
        <v>1000</v>
      </c>
      <c r="G201" s="297">
        <f t="shared" si="76"/>
        <v>5000</v>
      </c>
      <c r="H201" s="297">
        <f t="shared" si="76"/>
        <v>5000</v>
      </c>
    </row>
    <row r="202" spans="1:8" ht="31.5">
      <c r="A202" s="187" t="s">
        <v>313</v>
      </c>
      <c r="B202" s="316" t="s">
        <v>216</v>
      </c>
      <c r="C202" s="296" t="s">
        <v>264</v>
      </c>
      <c r="D202" s="296" t="s">
        <v>369</v>
      </c>
      <c r="E202" s="296" t="s">
        <v>302</v>
      </c>
      <c r="F202" s="297">
        <f>F203</f>
        <v>1000</v>
      </c>
      <c r="G202" s="297">
        <f t="shared" si="76"/>
        <v>5000</v>
      </c>
      <c r="H202" s="297">
        <f t="shared" si="76"/>
        <v>5000</v>
      </c>
    </row>
    <row r="203" spans="1:8">
      <c r="A203" s="231" t="s">
        <v>283</v>
      </c>
      <c r="B203" s="316" t="s">
        <v>216</v>
      </c>
      <c r="C203" s="296" t="s">
        <v>264</v>
      </c>
      <c r="D203" s="296" t="s">
        <v>369</v>
      </c>
      <c r="E203" s="296" t="s">
        <v>466</v>
      </c>
      <c r="F203" s="297">
        <v>1000</v>
      </c>
      <c r="G203" s="297">
        <v>5000</v>
      </c>
      <c r="H203" s="297">
        <v>5000</v>
      </c>
    </row>
    <row r="204" spans="1:8" ht="47.25">
      <c r="A204" s="268" t="s">
        <v>561</v>
      </c>
      <c r="B204" s="316" t="s">
        <v>216</v>
      </c>
      <c r="C204" s="296" t="s">
        <v>264</v>
      </c>
      <c r="D204" s="296" t="s">
        <v>518</v>
      </c>
      <c r="E204" s="296"/>
      <c r="F204" s="297">
        <f>F205</f>
        <v>1000</v>
      </c>
      <c r="G204" s="297">
        <f t="shared" ref="G204:H206" si="77">G205</f>
        <v>1000</v>
      </c>
      <c r="H204" s="297">
        <f t="shared" si="77"/>
        <v>1000</v>
      </c>
    </row>
    <row r="205" spans="1:8" ht="63">
      <c r="A205" s="230" t="s">
        <v>424</v>
      </c>
      <c r="B205" s="316" t="s">
        <v>216</v>
      </c>
      <c r="C205" s="296" t="s">
        <v>264</v>
      </c>
      <c r="D205" s="296" t="s">
        <v>370</v>
      </c>
      <c r="E205" s="296"/>
      <c r="F205" s="297">
        <f>F206</f>
        <v>1000</v>
      </c>
      <c r="G205" s="297">
        <f t="shared" si="77"/>
        <v>1000</v>
      </c>
      <c r="H205" s="297">
        <f t="shared" si="77"/>
        <v>1000</v>
      </c>
    </row>
    <row r="206" spans="1:8" ht="31.5">
      <c r="A206" s="187" t="s">
        <v>313</v>
      </c>
      <c r="B206" s="316" t="s">
        <v>216</v>
      </c>
      <c r="C206" s="296" t="s">
        <v>264</v>
      </c>
      <c r="D206" s="296" t="s">
        <v>370</v>
      </c>
      <c r="E206" s="296" t="s">
        <v>302</v>
      </c>
      <c r="F206" s="297">
        <f>F207</f>
        <v>1000</v>
      </c>
      <c r="G206" s="297">
        <f t="shared" si="77"/>
        <v>1000</v>
      </c>
      <c r="H206" s="297">
        <f t="shared" si="77"/>
        <v>1000</v>
      </c>
    </row>
    <row r="207" spans="1:8">
      <c r="A207" s="231" t="s">
        <v>283</v>
      </c>
      <c r="B207" s="316" t="s">
        <v>216</v>
      </c>
      <c r="C207" s="296" t="s">
        <v>264</v>
      </c>
      <c r="D207" s="296" t="s">
        <v>370</v>
      </c>
      <c r="E207" s="296" t="s">
        <v>466</v>
      </c>
      <c r="F207" s="297">
        <v>1000</v>
      </c>
      <c r="G207" s="297">
        <v>1000</v>
      </c>
      <c r="H207" s="297">
        <v>1000</v>
      </c>
    </row>
    <row r="208" spans="1:8" ht="47.25">
      <c r="A208" s="224" t="s">
        <v>453</v>
      </c>
      <c r="B208" s="304" t="s">
        <v>216</v>
      </c>
      <c r="C208" s="299" t="s">
        <v>264</v>
      </c>
      <c r="D208" s="299" t="s">
        <v>451</v>
      </c>
      <c r="E208" s="299"/>
      <c r="F208" s="301">
        <f>F209</f>
        <v>1000</v>
      </c>
      <c r="G208" s="301">
        <f t="shared" ref="G208:H211" si="78">G209</f>
        <v>2000</v>
      </c>
      <c r="H208" s="301">
        <f t="shared" si="78"/>
        <v>2000</v>
      </c>
    </row>
    <row r="209" spans="1:8" ht="31.5">
      <c r="A209" s="268" t="s">
        <v>562</v>
      </c>
      <c r="B209" s="316" t="s">
        <v>216</v>
      </c>
      <c r="C209" s="296" t="s">
        <v>264</v>
      </c>
      <c r="D209" s="296" t="s">
        <v>563</v>
      </c>
      <c r="E209" s="296"/>
      <c r="F209" s="297">
        <f>F210</f>
        <v>1000</v>
      </c>
      <c r="G209" s="297">
        <f t="shared" si="78"/>
        <v>2000</v>
      </c>
      <c r="H209" s="297">
        <f t="shared" si="78"/>
        <v>2000</v>
      </c>
    </row>
    <row r="210" spans="1:8" ht="63">
      <c r="A210" s="230" t="s">
        <v>424</v>
      </c>
      <c r="B210" s="316" t="s">
        <v>216</v>
      </c>
      <c r="C210" s="296" t="s">
        <v>264</v>
      </c>
      <c r="D210" s="296" t="s">
        <v>452</v>
      </c>
      <c r="E210" s="296"/>
      <c r="F210" s="297">
        <f>F211</f>
        <v>1000</v>
      </c>
      <c r="G210" s="297">
        <f t="shared" si="78"/>
        <v>2000</v>
      </c>
      <c r="H210" s="297">
        <f t="shared" si="78"/>
        <v>2000</v>
      </c>
    </row>
    <row r="211" spans="1:8" ht="31.5">
      <c r="A211" s="187" t="s">
        <v>313</v>
      </c>
      <c r="B211" s="316" t="s">
        <v>216</v>
      </c>
      <c r="C211" s="296" t="s">
        <v>264</v>
      </c>
      <c r="D211" s="296" t="s">
        <v>452</v>
      </c>
      <c r="E211" s="296" t="s">
        <v>302</v>
      </c>
      <c r="F211" s="297">
        <f>F212</f>
        <v>1000</v>
      </c>
      <c r="G211" s="297">
        <f t="shared" si="78"/>
        <v>2000</v>
      </c>
      <c r="H211" s="297">
        <f t="shared" si="78"/>
        <v>2000</v>
      </c>
    </row>
    <row r="212" spans="1:8">
      <c r="A212" s="231" t="s">
        <v>283</v>
      </c>
      <c r="B212" s="316" t="s">
        <v>216</v>
      </c>
      <c r="C212" s="296" t="s">
        <v>264</v>
      </c>
      <c r="D212" s="296" t="s">
        <v>452</v>
      </c>
      <c r="E212" s="296" t="s">
        <v>466</v>
      </c>
      <c r="F212" s="297">
        <v>1000</v>
      </c>
      <c r="G212" s="297">
        <v>2000</v>
      </c>
      <c r="H212" s="297">
        <v>2000</v>
      </c>
    </row>
    <row r="213" spans="1:8">
      <c r="A213" s="224" t="s">
        <v>107</v>
      </c>
      <c r="B213" s="304" t="s">
        <v>216</v>
      </c>
      <c r="C213" s="299" t="s">
        <v>108</v>
      </c>
      <c r="D213" s="296"/>
      <c r="E213" s="296"/>
      <c r="F213" s="301">
        <f>F214</f>
        <v>647977.62999999989</v>
      </c>
      <c r="G213" s="301">
        <f t="shared" ref="G213:H214" si="79">G214</f>
        <v>636462.13</v>
      </c>
      <c r="H213" s="301">
        <f t="shared" si="79"/>
        <v>636462.13</v>
      </c>
    </row>
    <row r="214" spans="1:8">
      <c r="A214" s="272" t="s">
        <v>109</v>
      </c>
      <c r="B214" s="304" t="s">
        <v>216</v>
      </c>
      <c r="C214" s="299" t="s">
        <v>110</v>
      </c>
      <c r="D214" s="296"/>
      <c r="E214" s="296"/>
      <c r="F214" s="301">
        <f>F215</f>
        <v>647977.62999999989</v>
      </c>
      <c r="G214" s="301">
        <f t="shared" si="79"/>
        <v>636462.13</v>
      </c>
      <c r="H214" s="301">
        <f t="shared" si="79"/>
        <v>636462.13</v>
      </c>
    </row>
    <row r="215" spans="1:8" ht="31.5">
      <c r="A215" s="272" t="s">
        <v>516</v>
      </c>
      <c r="B215" s="304" t="s">
        <v>216</v>
      </c>
      <c r="C215" s="299" t="s">
        <v>110</v>
      </c>
      <c r="D215" s="299" t="s">
        <v>366</v>
      </c>
      <c r="E215" s="296"/>
      <c r="F215" s="301">
        <f>F216+F231</f>
        <v>647977.62999999989</v>
      </c>
      <c r="G215" s="301">
        <f t="shared" ref="G215:H215" si="80">G216+G231</f>
        <v>636462.13</v>
      </c>
      <c r="H215" s="301">
        <f t="shared" si="80"/>
        <v>636462.13</v>
      </c>
    </row>
    <row r="216" spans="1:8" ht="31.5">
      <c r="A216" s="272" t="s">
        <v>371</v>
      </c>
      <c r="B216" s="304" t="s">
        <v>216</v>
      </c>
      <c r="C216" s="299" t="s">
        <v>110</v>
      </c>
      <c r="D216" s="299" t="s">
        <v>372</v>
      </c>
      <c r="E216" s="299"/>
      <c r="F216" s="301">
        <f>F217+F227</f>
        <v>393642.38999999996</v>
      </c>
      <c r="G216" s="301">
        <f t="shared" ref="G216:H216" si="81">G217+G227</f>
        <v>405014.51</v>
      </c>
      <c r="H216" s="301">
        <f t="shared" si="81"/>
        <v>405014.51</v>
      </c>
    </row>
    <row r="217" spans="1:8" ht="31.5">
      <c r="A217" s="231" t="s">
        <v>519</v>
      </c>
      <c r="B217" s="316" t="s">
        <v>216</v>
      </c>
      <c r="C217" s="296" t="s">
        <v>110</v>
      </c>
      <c r="D217" s="296" t="s">
        <v>520</v>
      </c>
      <c r="E217" s="296"/>
      <c r="F217" s="297">
        <f>F218+F222+F224</f>
        <v>393642.38999999996</v>
      </c>
      <c r="G217" s="297">
        <f t="shared" ref="G217:H217" si="82">G218+G222+G224</f>
        <v>395014.51</v>
      </c>
      <c r="H217" s="297">
        <f t="shared" si="82"/>
        <v>395014.51</v>
      </c>
    </row>
    <row r="218" spans="1:8" ht="31.5">
      <c r="A218" s="187" t="s">
        <v>477</v>
      </c>
      <c r="B218" s="316" t="s">
        <v>216</v>
      </c>
      <c r="C218" s="296" t="s">
        <v>110</v>
      </c>
      <c r="D218" s="296" t="s">
        <v>373</v>
      </c>
      <c r="E218" s="296" t="s">
        <v>521</v>
      </c>
      <c r="F218" s="297">
        <f>F219+F220+F221</f>
        <v>382442.38999999996</v>
      </c>
      <c r="G218" s="297">
        <f t="shared" ref="G218:H218" si="83">G219+G220+G221</f>
        <v>369014.51</v>
      </c>
      <c r="H218" s="297">
        <f t="shared" si="83"/>
        <v>369014.51</v>
      </c>
    </row>
    <row r="219" spans="1:8">
      <c r="A219" s="231" t="s">
        <v>479</v>
      </c>
      <c r="B219" s="316" t="s">
        <v>216</v>
      </c>
      <c r="C219" s="296" t="s">
        <v>110</v>
      </c>
      <c r="D219" s="296" t="s">
        <v>373</v>
      </c>
      <c r="E219" s="296" t="s">
        <v>480</v>
      </c>
      <c r="F219" s="297">
        <v>293651.90999999997</v>
      </c>
      <c r="G219" s="297">
        <v>280414.51</v>
      </c>
      <c r="H219" s="297">
        <v>280414.51</v>
      </c>
    </row>
    <row r="220" spans="1:8" ht="47.25">
      <c r="A220" s="231" t="s">
        <v>123</v>
      </c>
      <c r="B220" s="316" t="s">
        <v>216</v>
      </c>
      <c r="C220" s="312" t="s">
        <v>110</v>
      </c>
      <c r="D220" s="296" t="s">
        <v>374</v>
      </c>
      <c r="E220" s="312" t="s">
        <v>564</v>
      </c>
      <c r="F220" s="313">
        <v>0</v>
      </c>
      <c r="G220" s="313">
        <v>4000</v>
      </c>
      <c r="H220" s="313">
        <v>4000</v>
      </c>
    </row>
    <row r="221" spans="1:8" ht="63">
      <c r="A221" s="231" t="s">
        <v>481</v>
      </c>
      <c r="B221" s="316" t="s">
        <v>216</v>
      </c>
      <c r="C221" s="296" t="s">
        <v>110</v>
      </c>
      <c r="D221" s="296" t="s">
        <v>373</v>
      </c>
      <c r="E221" s="296" t="s">
        <v>482</v>
      </c>
      <c r="F221" s="297">
        <v>88790.48</v>
      </c>
      <c r="G221" s="297">
        <v>84600</v>
      </c>
      <c r="H221" s="297">
        <v>84600</v>
      </c>
    </row>
    <row r="222" spans="1:8" ht="31.5">
      <c r="A222" s="187" t="s">
        <v>464</v>
      </c>
      <c r="B222" s="316" t="s">
        <v>216</v>
      </c>
      <c r="C222" s="296" t="s">
        <v>110</v>
      </c>
      <c r="D222" s="296" t="s">
        <v>374</v>
      </c>
      <c r="E222" s="296" t="s">
        <v>302</v>
      </c>
      <c r="F222" s="297">
        <f>F223</f>
        <v>10000</v>
      </c>
      <c r="G222" s="297">
        <f t="shared" ref="G222:H222" si="84">G223</f>
        <v>25000</v>
      </c>
      <c r="H222" s="297">
        <f t="shared" si="84"/>
        <v>25000</v>
      </c>
    </row>
    <row r="223" spans="1:8">
      <c r="A223" s="231" t="s">
        <v>283</v>
      </c>
      <c r="B223" s="316" t="s">
        <v>216</v>
      </c>
      <c r="C223" s="296" t="s">
        <v>110</v>
      </c>
      <c r="D223" s="296" t="s">
        <v>374</v>
      </c>
      <c r="E223" s="296" t="s">
        <v>466</v>
      </c>
      <c r="F223" s="297">
        <v>10000</v>
      </c>
      <c r="G223" s="297">
        <v>25000</v>
      </c>
      <c r="H223" s="297">
        <v>25000</v>
      </c>
    </row>
    <row r="224" spans="1:8">
      <c r="A224" s="187" t="s">
        <v>412</v>
      </c>
      <c r="B224" s="316" t="s">
        <v>216</v>
      </c>
      <c r="C224" s="296" t="s">
        <v>110</v>
      </c>
      <c r="D224" s="296" t="s">
        <v>374</v>
      </c>
      <c r="E224" s="296" t="s">
        <v>315</v>
      </c>
      <c r="F224" s="297">
        <f>F225+F226</f>
        <v>1200</v>
      </c>
      <c r="G224" s="297">
        <f t="shared" ref="G224:H224" si="85">G225+G226</f>
        <v>1000</v>
      </c>
      <c r="H224" s="297">
        <f t="shared" si="85"/>
        <v>1000</v>
      </c>
    </row>
    <row r="225" spans="1:8" ht="31.5" hidden="1">
      <c r="A225" s="231" t="s">
        <v>468</v>
      </c>
      <c r="B225" s="316" t="s">
        <v>216</v>
      </c>
      <c r="C225" s="296" t="s">
        <v>110</v>
      </c>
      <c r="D225" s="296" t="s">
        <v>374</v>
      </c>
      <c r="E225" s="296" t="s">
        <v>469</v>
      </c>
      <c r="F225" s="297"/>
      <c r="G225" s="297"/>
      <c r="H225" s="297"/>
    </row>
    <row r="226" spans="1:8">
      <c r="A226" s="231" t="s">
        <v>260</v>
      </c>
      <c r="B226" s="316" t="s">
        <v>216</v>
      </c>
      <c r="C226" s="296" t="s">
        <v>110</v>
      </c>
      <c r="D226" s="296" t="s">
        <v>449</v>
      </c>
      <c r="E226" s="296" t="s">
        <v>470</v>
      </c>
      <c r="F226" s="297">
        <v>1200</v>
      </c>
      <c r="G226" s="297">
        <v>1000</v>
      </c>
      <c r="H226" s="297">
        <v>1000</v>
      </c>
    </row>
    <row r="227" spans="1:8" ht="39" customHeight="1">
      <c r="A227" s="232" t="s">
        <v>522</v>
      </c>
      <c r="B227" s="316" t="s">
        <v>216</v>
      </c>
      <c r="C227" s="296" t="s">
        <v>110</v>
      </c>
      <c r="D227" s="296" t="s">
        <v>523</v>
      </c>
      <c r="E227" s="296"/>
      <c r="F227" s="297">
        <f>F228</f>
        <v>0</v>
      </c>
      <c r="G227" s="297">
        <f t="shared" ref="G227:H229" si="86">G228</f>
        <v>10000</v>
      </c>
      <c r="H227" s="297">
        <f t="shared" si="86"/>
        <v>10000</v>
      </c>
    </row>
    <row r="228" spans="1:8" ht="63">
      <c r="A228" s="230" t="s">
        <v>565</v>
      </c>
      <c r="B228" s="316" t="s">
        <v>216</v>
      </c>
      <c r="C228" s="296" t="s">
        <v>110</v>
      </c>
      <c r="D228" s="296" t="s">
        <v>375</v>
      </c>
      <c r="E228" s="296"/>
      <c r="F228" s="297">
        <f>F229</f>
        <v>0</v>
      </c>
      <c r="G228" s="297">
        <f t="shared" si="86"/>
        <v>10000</v>
      </c>
      <c r="H228" s="297">
        <f t="shared" si="86"/>
        <v>10000</v>
      </c>
    </row>
    <row r="229" spans="1:8" ht="31.5">
      <c r="A229" s="187" t="s">
        <v>313</v>
      </c>
      <c r="B229" s="316" t="s">
        <v>216</v>
      </c>
      <c r="C229" s="296" t="s">
        <v>110</v>
      </c>
      <c r="D229" s="296" t="s">
        <v>375</v>
      </c>
      <c r="E229" s="296" t="s">
        <v>302</v>
      </c>
      <c r="F229" s="297">
        <f>F230</f>
        <v>0</v>
      </c>
      <c r="G229" s="297">
        <f t="shared" si="86"/>
        <v>10000</v>
      </c>
      <c r="H229" s="297">
        <f t="shared" si="86"/>
        <v>10000</v>
      </c>
    </row>
    <row r="230" spans="1:8">
      <c r="A230" s="231" t="s">
        <v>283</v>
      </c>
      <c r="B230" s="316" t="s">
        <v>216</v>
      </c>
      <c r="C230" s="296" t="s">
        <v>110</v>
      </c>
      <c r="D230" s="296" t="s">
        <v>375</v>
      </c>
      <c r="E230" s="296" t="s">
        <v>466</v>
      </c>
      <c r="F230" s="297">
        <v>0</v>
      </c>
      <c r="G230" s="297">
        <v>10000</v>
      </c>
      <c r="H230" s="297">
        <v>10000</v>
      </c>
    </row>
    <row r="231" spans="1:8" ht="31.5">
      <c r="A231" s="272" t="s">
        <v>376</v>
      </c>
      <c r="B231" s="304" t="s">
        <v>216</v>
      </c>
      <c r="C231" s="299" t="s">
        <v>110</v>
      </c>
      <c r="D231" s="299" t="s">
        <v>377</v>
      </c>
      <c r="E231" s="299"/>
      <c r="F231" s="301">
        <f>F232</f>
        <v>254335.24</v>
      </c>
      <c r="G231" s="301">
        <f t="shared" ref="G231:H231" si="87">G232</f>
        <v>231447.62</v>
      </c>
      <c r="H231" s="301">
        <f t="shared" si="87"/>
        <v>231447.62</v>
      </c>
    </row>
    <row r="232" spans="1:8" ht="31.5">
      <c r="A232" s="272" t="s">
        <v>524</v>
      </c>
      <c r="B232" s="304" t="s">
        <v>216</v>
      </c>
      <c r="C232" s="299" t="s">
        <v>110</v>
      </c>
      <c r="D232" s="299" t="s">
        <v>525</v>
      </c>
      <c r="E232" s="299"/>
      <c r="F232" s="301">
        <f>F233+F236</f>
        <v>254335.24</v>
      </c>
      <c r="G232" s="301">
        <f t="shared" ref="G232:H232" si="88">G233+G236</f>
        <v>231447.62</v>
      </c>
      <c r="H232" s="301">
        <f t="shared" si="88"/>
        <v>231447.62</v>
      </c>
    </row>
    <row r="233" spans="1:8" ht="31.5">
      <c r="A233" s="187" t="s">
        <v>477</v>
      </c>
      <c r="B233" s="316" t="s">
        <v>216</v>
      </c>
      <c r="C233" s="296" t="s">
        <v>110</v>
      </c>
      <c r="D233" s="296" t="s">
        <v>378</v>
      </c>
      <c r="E233" s="296" t="s">
        <v>521</v>
      </c>
      <c r="F233" s="297">
        <f>F234+F235</f>
        <v>254335.24</v>
      </c>
      <c r="G233" s="297">
        <f t="shared" ref="G233:H233" si="89">G234+G235</f>
        <v>229447.62</v>
      </c>
      <c r="H233" s="297">
        <f t="shared" si="89"/>
        <v>229447.62</v>
      </c>
    </row>
    <row r="234" spans="1:8">
      <c r="A234" s="231" t="s">
        <v>479</v>
      </c>
      <c r="B234" s="316" t="s">
        <v>216</v>
      </c>
      <c r="C234" s="296" t="s">
        <v>110</v>
      </c>
      <c r="D234" s="296" t="s">
        <v>378</v>
      </c>
      <c r="E234" s="296" t="s">
        <v>480</v>
      </c>
      <c r="F234" s="297">
        <v>194727.3</v>
      </c>
      <c r="G234" s="297">
        <v>176247.62</v>
      </c>
      <c r="H234" s="297">
        <v>176247.62</v>
      </c>
    </row>
    <row r="235" spans="1:8" ht="63">
      <c r="A235" s="231" t="s">
        <v>481</v>
      </c>
      <c r="B235" s="316" t="s">
        <v>216</v>
      </c>
      <c r="C235" s="296" t="s">
        <v>110</v>
      </c>
      <c r="D235" s="296" t="s">
        <v>378</v>
      </c>
      <c r="E235" s="296" t="s">
        <v>482</v>
      </c>
      <c r="F235" s="297">
        <v>59607.94</v>
      </c>
      <c r="G235" s="297">
        <v>53200</v>
      </c>
      <c r="H235" s="297">
        <v>53200</v>
      </c>
    </row>
    <row r="236" spans="1:8" ht="31.5">
      <c r="A236" s="187" t="s">
        <v>464</v>
      </c>
      <c r="B236" s="316" t="s">
        <v>216</v>
      </c>
      <c r="C236" s="296" t="s">
        <v>110</v>
      </c>
      <c r="D236" s="296" t="s">
        <v>379</v>
      </c>
      <c r="E236" s="296" t="s">
        <v>302</v>
      </c>
      <c r="F236" s="297">
        <f>F237</f>
        <v>0</v>
      </c>
      <c r="G236" s="297">
        <f t="shared" ref="G236:H236" si="90">G237</f>
        <v>2000</v>
      </c>
      <c r="H236" s="297">
        <f t="shared" si="90"/>
        <v>2000</v>
      </c>
    </row>
    <row r="237" spans="1:8" ht="34.5" customHeight="1">
      <c r="A237" s="231" t="s">
        <v>283</v>
      </c>
      <c r="B237" s="316" t="s">
        <v>216</v>
      </c>
      <c r="C237" s="296" t="s">
        <v>110</v>
      </c>
      <c r="D237" s="296" t="s">
        <v>379</v>
      </c>
      <c r="E237" s="296" t="s">
        <v>466</v>
      </c>
      <c r="F237" s="297">
        <v>0</v>
      </c>
      <c r="G237" s="297">
        <v>2000</v>
      </c>
      <c r="H237" s="297">
        <v>2000</v>
      </c>
    </row>
    <row r="238" spans="1:8" ht="63" hidden="1">
      <c r="A238" s="272" t="s">
        <v>526</v>
      </c>
      <c r="B238" s="316" t="s">
        <v>216</v>
      </c>
      <c r="C238" s="299" t="s">
        <v>384</v>
      </c>
      <c r="D238" s="299" t="s">
        <v>381</v>
      </c>
      <c r="E238" s="299"/>
      <c r="F238" s="301" t="e">
        <f>F240+F243</f>
        <v>#REF!</v>
      </c>
      <c r="G238" s="301" t="e">
        <f t="shared" ref="G238:H238" si="91">G240+G243</f>
        <v>#REF!</v>
      </c>
      <c r="H238" s="301" t="e">
        <f t="shared" si="91"/>
        <v>#REF!</v>
      </c>
    </row>
    <row r="239" spans="1:8" ht="31.5" hidden="1">
      <c r="A239" s="231" t="s">
        <v>527</v>
      </c>
      <c r="B239" s="316" t="s">
        <v>216</v>
      </c>
      <c r="C239" s="296" t="s">
        <v>384</v>
      </c>
      <c r="D239" s="296" t="s">
        <v>528</v>
      </c>
      <c r="E239" s="296"/>
      <c r="F239" s="297"/>
      <c r="G239" s="297"/>
      <c r="H239" s="297"/>
    </row>
    <row r="240" spans="1:8" ht="31.5" hidden="1">
      <c r="A240" s="187" t="s">
        <v>477</v>
      </c>
      <c r="B240" s="316" t="s">
        <v>216</v>
      </c>
      <c r="C240" s="296" t="s">
        <v>384</v>
      </c>
      <c r="D240" s="296" t="s">
        <v>382</v>
      </c>
      <c r="E240" s="296" t="s">
        <v>521</v>
      </c>
      <c r="F240" s="297">
        <f>F241+F242</f>
        <v>0</v>
      </c>
      <c r="G240" s="297">
        <f t="shared" ref="G240:H240" si="92">G241+G242</f>
        <v>0</v>
      </c>
      <c r="H240" s="297">
        <f t="shared" si="92"/>
        <v>0</v>
      </c>
    </row>
    <row r="241" spans="1:8" hidden="1">
      <c r="A241" s="231" t="s">
        <v>479</v>
      </c>
      <c r="B241" s="316" t="s">
        <v>216</v>
      </c>
      <c r="C241" s="296" t="s">
        <v>384</v>
      </c>
      <c r="D241" s="296" t="s">
        <v>382</v>
      </c>
      <c r="E241" s="296" t="s">
        <v>480</v>
      </c>
      <c r="F241" s="297"/>
      <c r="G241" s="297"/>
      <c r="H241" s="297"/>
    </row>
    <row r="242" spans="1:8" ht="63" hidden="1">
      <c r="A242" s="231" t="s">
        <v>481</v>
      </c>
      <c r="B242" s="316" t="s">
        <v>216</v>
      </c>
      <c r="C242" s="296" t="s">
        <v>384</v>
      </c>
      <c r="D242" s="296" t="s">
        <v>382</v>
      </c>
      <c r="E242" s="296" t="s">
        <v>482</v>
      </c>
      <c r="F242" s="297"/>
      <c r="G242" s="297"/>
      <c r="H242" s="297"/>
    </row>
    <row r="243" spans="1:8" ht="31.5" hidden="1">
      <c r="A243" s="187" t="s">
        <v>464</v>
      </c>
      <c r="B243" s="316" t="s">
        <v>216</v>
      </c>
      <c r="C243" s="296" t="s">
        <v>384</v>
      </c>
      <c r="D243" s="296" t="s">
        <v>385</v>
      </c>
      <c r="E243" s="296" t="s">
        <v>302</v>
      </c>
      <c r="F243" s="297" t="e">
        <f>#REF!</f>
        <v>#REF!</v>
      </c>
      <c r="G243" s="297" t="e">
        <f>#REF!</f>
        <v>#REF!</v>
      </c>
      <c r="H243" s="297" t="e">
        <f>#REF!</f>
        <v>#REF!</v>
      </c>
    </row>
    <row r="244" spans="1:8" ht="20.25" customHeight="1">
      <c r="A244" s="224" t="s">
        <v>291</v>
      </c>
      <c r="B244" s="304" t="s">
        <v>216</v>
      </c>
      <c r="C244" s="299" t="s">
        <v>569</v>
      </c>
      <c r="D244" s="299"/>
      <c r="E244" s="299"/>
      <c r="F244" s="301">
        <f t="shared" ref="F244:F249" si="93">F245</f>
        <v>145503</v>
      </c>
      <c r="G244" s="301">
        <f t="shared" ref="G244:G249" si="94">G245</f>
        <v>139200</v>
      </c>
      <c r="H244" s="301">
        <f t="shared" ref="H244:H249" si="95">H245</f>
        <v>139200</v>
      </c>
    </row>
    <row r="245" spans="1:8" ht="30" customHeight="1">
      <c r="A245" s="274" t="s">
        <v>206</v>
      </c>
      <c r="B245" s="304" t="s">
        <v>216</v>
      </c>
      <c r="C245" s="299" t="s">
        <v>209</v>
      </c>
      <c r="D245" s="299"/>
      <c r="E245" s="299"/>
      <c r="F245" s="301">
        <f t="shared" si="93"/>
        <v>145503</v>
      </c>
      <c r="G245" s="301">
        <f t="shared" si="94"/>
        <v>139200</v>
      </c>
      <c r="H245" s="301">
        <f t="shared" si="95"/>
        <v>139200</v>
      </c>
    </row>
    <row r="246" spans="1:8" ht="30" customHeight="1">
      <c r="A246" s="229" t="s">
        <v>568</v>
      </c>
      <c r="B246" s="304" t="s">
        <v>216</v>
      </c>
      <c r="C246" s="299" t="s">
        <v>209</v>
      </c>
      <c r="D246" s="299" t="s">
        <v>306</v>
      </c>
      <c r="E246" s="299"/>
      <c r="F246" s="301">
        <f t="shared" si="93"/>
        <v>145503</v>
      </c>
      <c r="G246" s="301">
        <f t="shared" si="94"/>
        <v>139200</v>
      </c>
      <c r="H246" s="301">
        <f t="shared" si="95"/>
        <v>139200</v>
      </c>
    </row>
    <row r="247" spans="1:8" ht="30" customHeight="1">
      <c r="A247" s="266" t="s">
        <v>438</v>
      </c>
      <c r="B247" s="304" t="s">
        <v>216</v>
      </c>
      <c r="C247" s="299" t="s">
        <v>209</v>
      </c>
      <c r="D247" s="299" t="s">
        <v>440</v>
      </c>
      <c r="E247" s="299"/>
      <c r="F247" s="301">
        <f t="shared" si="93"/>
        <v>145503</v>
      </c>
      <c r="G247" s="301">
        <f t="shared" si="94"/>
        <v>139200</v>
      </c>
      <c r="H247" s="301">
        <f t="shared" si="95"/>
        <v>139200</v>
      </c>
    </row>
    <row r="248" spans="1:8" ht="51" customHeight="1">
      <c r="A248" s="315" t="s">
        <v>567</v>
      </c>
      <c r="B248" s="316" t="s">
        <v>216</v>
      </c>
      <c r="C248" s="296" t="s">
        <v>209</v>
      </c>
      <c r="D248" s="296" t="s">
        <v>570</v>
      </c>
      <c r="E248" s="296"/>
      <c r="F248" s="297">
        <f t="shared" si="93"/>
        <v>145503</v>
      </c>
      <c r="G248" s="297">
        <f t="shared" si="94"/>
        <v>139200</v>
      </c>
      <c r="H248" s="297">
        <f t="shared" si="95"/>
        <v>139200</v>
      </c>
    </row>
    <row r="249" spans="1:8" ht="36.75" customHeight="1">
      <c r="A249" s="225" t="s">
        <v>439</v>
      </c>
      <c r="B249" s="316" t="s">
        <v>216</v>
      </c>
      <c r="C249" s="296" t="s">
        <v>209</v>
      </c>
      <c r="D249" s="296" t="s">
        <v>441</v>
      </c>
      <c r="E249" s="296" t="s">
        <v>572</v>
      </c>
      <c r="F249" s="297">
        <f t="shared" si="93"/>
        <v>145503</v>
      </c>
      <c r="G249" s="297">
        <f t="shared" si="94"/>
        <v>139200</v>
      </c>
      <c r="H249" s="297">
        <f t="shared" si="95"/>
        <v>139200</v>
      </c>
    </row>
    <row r="250" spans="1:8" ht="35.25" customHeight="1">
      <c r="A250" s="225" t="s">
        <v>573</v>
      </c>
      <c r="B250" s="316" t="s">
        <v>216</v>
      </c>
      <c r="C250" s="296" t="s">
        <v>209</v>
      </c>
      <c r="D250" s="296" t="s">
        <v>441</v>
      </c>
      <c r="E250" s="296" t="s">
        <v>571</v>
      </c>
      <c r="F250" s="297">
        <v>145503</v>
      </c>
      <c r="G250" s="297">
        <v>139200</v>
      </c>
      <c r="H250" s="297">
        <v>139200</v>
      </c>
    </row>
    <row r="251" spans="1:8" ht="29.25" customHeight="1">
      <c r="A251" s="272" t="s">
        <v>566</v>
      </c>
      <c r="B251" s="273"/>
      <c r="C251" s="299"/>
      <c r="D251" s="299"/>
      <c r="E251" s="299"/>
      <c r="F251" s="301">
        <f>F213+F183+F131+F84+F57+F49+F12+F244</f>
        <v>7499286.21</v>
      </c>
      <c r="G251" s="301" t="e">
        <f>G213+G183+G131+G84+G57+G49+G12+G244</f>
        <v>#REF!</v>
      </c>
      <c r="H251" s="301" t="e">
        <f>H213+H183+H131+H84+H57+H49+H12+H244</f>
        <v>#REF!</v>
      </c>
    </row>
    <row r="255" spans="1:8" ht="18.75">
      <c r="A255" s="223" t="s">
        <v>198</v>
      </c>
      <c r="F255" s="317" t="s">
        <v>199</v>
      </c>
    </row>
  </sheetData>
  <mergeCells count="12">
    <mergeCell ref="C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56000000000000005" bottom="0.74803149606299213" header="0.31496062992125984" footer="0.31496062992125984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60" zoomScaleNormal="60" workbookViewId="0">
      <selection activeCell="C23" sqref="C23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630</v>
      </c>
      <c r="D1" s="205"/>
    </row>
    <row r="2" spans="1:6">
      <c r="C2" s="370" t="s">
        <v>654</v>
      </c>
      <c r="D2" s="370"/>
      <c r="E2" s="370"/>
    </row>
    <row r="3" spans="1:6">
      <c r="A3" s="375" t="s">
        <v>608</v>
      </c>
      <c r="B3" s="375"/>
      <c r="C3" s="375"/>
      <c r="D3" s="375"/>
      <c r="E3" s="375"/>
    </row>
    <row r="4" spans="1:6">
      <c r="C4" s="51"/>
      <c r="D4" s="200" t="s">
        <v>603</v>
      </c>
    </row>
    <row r="6" spans="1:6" ht="47.25" customHeight="1">
      <c r="A6" s="373" t="s">
        <v>631</v>
      </c>
      <c r="B6" s="373"/>
      <c r="C6" s="373"/>
      <c r="D6" s="373"/>
      <c r="E6" s="373"/>
    </row>
    <row r="7" spans="1:6" ht="15.75" customHeight="1">
      <c r="A7" s="373"/>
      <c r="B7" s="373"/>
      <c r="C7" s="373"/>
      <c r="D7" s="373"/>
      <c r="E7" s="373"/>
    </row>
    <row r="8" spans="1:6" ht="15.75" customHeight="1">
      <c r="A8" s="374"/>
      <c r="B8" s="374"/>
      <c r="C8" s="374"/>
      <c r="D8" s="374"/>
      <c r="E8" s="374"/>
    </row>
    <row r="9" spans="1:6" s="61" customFormat="1" ht="35.25" customHeight="1">
      <c r="A9" s="372" t="s">
        <v>157</v>
      </c>
      <c r="B9" s="372" t="s">
        <v>158</v>
      </c>
      <c r="C9" s="371" t="s">
        <v>159</v>
      </c>
      <c r="D9" s="371"/>
      <c r="E9" s="371"/>
    </row>
    <row r="10" spans="1:6" s="61" customFormat="1" ht="35.25" customHeight="1">
      <c r="A10" s="372"/>
      <c r="B10" s="372"/>
      <c r="C10" s="215" t="s">
        <v>271</v>
      </c>
      <c r="D10" s="215" t="s">
        <v>285</v>
      </c>
      <c r="E10" s="215" t="s">
        <v>609</v>
      </c>
    </row>
    <row r="11" spans="1:6" ht="37.5">
      <c r="A11" s="60" t="s">
        <v>160</v>
      </c>
      <c r="B11" s="58" t="s">
        <v>161</v>
      </c>
      <c r="C11" s="216">
        <f>C23</f>
        <v>374186.20999999996</v>
      </c>
      <c r="D11" s="216">
        <f>D23</f>
        <v>0</v>
      </c>
      <c r="E11" s="216">
        <f>E23</f>
        <v>0</v>
      </c>
    </row>
    <row r="12" spans="1:6" ht="37.5">
      <c r="A12" s="60" t="s">
        <v>162</v>
      </c>
      <c r="B12" s="58" t="s">
        <v>163</v>
      </c>
      <c r="C12" s="216"/>
      <c r="D12" s="216"/>
      <c r="E12" s="216"/>
    </row>
    <row r="13" spans="1:6" ht="37.5">
      <c r="A13" s="53" t="s">
        <v>633</v>
      </c>
      <c r="B13" s="58" t="s">
        <v>165</v>
      </c>
      <c r="C13" s="216"/>
      <c r="D13" s="216"/>
      <c r="E13" s="216"/>
    </row>
    <row r="14" spans="1:6" ht="56.25">
      <c r="A14" s="53" t="s">
        <v>634</v>
      </c>
      <c r="B14" s="58" t="s">
        <v>166</v>
      </c>
      <c r="C14" s="216"/>
      <c r="D14" s="216"/>
      <c r="E14" s="216"/>
    </row>
    <row r="15" spans="1:6" ht="56.25">
      <c r="A15" s="53" t="s">
        <v>167</v>
      </c>
      <c r="B15" s="58" t="s">
        <v>168</v>
      </c>
      <c r="C15" s="216"/>
      <c r="D15" s="216"/>
      <c r="E15" s="216"/>
    </row>
    <row r="16" spans="1:6" ht="56.25">
      <c r="A16" s="53" t="s">
        <v>635</v>
      </c>
      <c r="B16" s="58" t="s">
        <v>169</v>
      </c>
      <c r="C16" s="216"/>
      <c r="D16" s="216"/>
      <c r="E16" s="216"/>
      <c r="F16" s="62"/>
    </row>
    <row r="17" spans="1:5" ht="56.25">
      <c r="A17" s="54" t="s">
        <v>164</v>
      </c>
      <c r="B17" s="58" t="s">
        <v>637</v>
      </c>
      <c r="C17" s="217"/>
      <c r="D17" s="217"/>
      <c r="E17" s="217"/>
    </row>
    <row r="18" spans="1:5" ht="56.25">
      <c r="A18" s="53" t="s">
        <v>170</v>
      </c>
      <c r="B18" s="58" t="s">
        <v>636</v>
      </c>
      <c r="C18" s="216"/>
      <c r="D18" s="216"/>
      <c r="E18" s="216"/>
    </row>
    <row r="19" spans="1:5" ht="56.25">
      <c r="A19" s="53" t="s">
        <v>638</v>
      </c>
      <c r="B19" s="58" t="s">
        <v>639</v>
      </c>
      <c r="C19" s="216"/>
      <c r="D19" s="216"/>
      <c r="E19" s="216"/>
    </row>
    <row r="20" spans="1:5" ht="75">
      <c r="A20" s="53" t="s">
        <v>641</v>
      </c>
      <c r="B20" s="58" t="s">
        <v>640</v>
      </c>
      <c r="C20" s="216"/>
      <c r="D20" s="216"/>
      <c r="E20" s="216"/>
    </row>
    <row r="21" spans="1:5" ht="75">
      <c r="A21" s="53" t="s">
        <v>171</v>
      </c>
      <c r="B21" s="58" t="s">
        <v>642</v>
      </c>
      <c r="C21" s="216"/>
      <c r="D21" s="216"/>
      <c r="E21" s="216"/>
    </row>
    <row r="22" spans="1:5" ht="75">
      <c r="A22" s="55" t="s">
        <v>644</v>
      </c>
      <c r="B22" s="58" t="s">
        <v>643</v>
      </c>
      <c r="C22" s="216"/>
      <c r="D22" s="216"/>
      <c r="E22" s="216"/>
    </row>
    <row r="23" spans="1:5" ht="37.5">
      <c r="A23" s="56" t="s">
        <v>172</v>
      </c>
      <c r="B23" s="57" t="s">
        <v>173</v>
      </c>
      <c r="C23" s="216">
        <f>C28+C24</f>
        <v>374186.20999999996</v>
      </c>
      <c r="D23" s="216">
        <f>D28+D24</f>
        <v>0</v>
      </c>
      <c r="E23" s="216">
        <f>E28+E24</f>
        <v>0</v>
      </c>
    </row>
    <row r="24" spans="1:5">
      <c r="A24" s="55" t="s">
        <v>174</v>
      </c>
      <c r="B24" s="58" t="s">
        <v>175</v>
      </c>
      <c r="C24" s="216">
        <f t="shared" ref="C24:E26" si="0">C25</f>
        <v>-7125100</v>
      </c>
      <c r="D24" s="216">
        <f t="shared" si="0"/>
        <v>-5465000</v>
      </c>
      <c r="E24" s="216">
        <f t="shared" si="0"/>
        <v>-4495790</v>
      </c>
    </row>
    <row r="25" spans="1:5" ht="37.5">
      <c r="A25" s="55" t="s">
        <v>176</v>
      </c>
      <c r="B25" s="58" t="s">
        <v>177</v>
      </c>
      <c r="C25" s="216">
        <f t="shared" si="0"/>
        <v>-7125100</v>
      </c>
      <c r="D25" s="216">
        <f t="shared" si="0"/>
        <v>-5465000</v>
      </c>
      <c r="E25" s="216">
        <f t="shared" si="0"/>
        <v>-4495790</v>
      </c>
    </row>
    <row r="26" spans="1:5" ht="37.5">
      <c r="A26" s="55" t="s">
        <v>178</v>
      </c>
      <c r="B26" s="58" t="s">
        <v>179</v>
      </c>
      <c r="C26" s="216">
        <f t="shared" si="0"/>
        <v>-7125100</v>
      </c>
      <c r="D26" s="216">
        <f t="shared" si="0"/>
        <v>-5465000</v>
      </c>
      <c r="E26" s="216">
        <f t="shared" si="0"/>
        <v>-4495790</v>
      </c>
    </row>
    <row r="27" spans="1:5" ht="37.5">
      <c r="A27" s="55" t="s">
        <v>77</v>
      </c>
      <c r="B27" s="58" t="s">
        <v>180</v>
      </c>
      <c r="C27" s="216">
        <v>-7125100</v>
      </c>
      <c r="D27" s="216">
        <v>-5465000</v>
      </c>
      <c r="E27" s="216">
        <v>-4495790</v>
      </c>
    </row>
    <row r="28" spans="1:5">
      <c r="A28" s="55" t="s">
        <v>181</v>
      </c>
      <c r="B28" s="58" t="s">
        <v>182</v>
      </c>
      <c r="C28" s="216">
        <f t="shared" ref="C28:E30" si="1">C29</f>
        <v>7499286.21</v>
      </c>
      <c r="D28" s="216">
        <f t="shared" si="1"/>
        <v>5465000</v>
      </c>
      <c r="E28" s="216">
        <f t="shared" si="1"/>
        <v>4495790</v>
      </c>
    </row>
    <row r="29" spans="1:5" ht="37.5">
      <c r="A29" s="55" t="s">
        <v>183</v>
      </c>
      <c r="B29" s="58" t="s">
        <v>184</v>
      </c>
      <c r="C29" s="216">
        <f t="shared" si="1"/>
        <v>7499286.21</v>
      </c>
      <c r="D29" s="216">
        <f t="shared" si="1"/>
        <v>5465000</v>
      </c>
      <c r="E29" s="216">
        <f t="shared" si="1"/>
        <v>4495790</v>
      </c>
    </row>
    <row r="30" spans="1:5" ht="37.5">
      <c r="A30" s="55" t="s">
        <v>78</v>
      </c>
      <c r="B30" s="58" t="s">
        <v>185</v>
      </c>
      <c r="C30" s="216">
        <f t="shared" si="1"/>
        <v>7499286.21</v>
      </c>
      <c r="D30" s="216">
        <f t="shared" si="1"/>
        <v>5465000</v>
      </c>
      <c r="E30" s="216">
        <f t="shared" si="1"/>
        <v>4495790</v>
      </c>
    </row>
    <row r="31" spans="1:5" ht="37.5">
      <c r="A31" s="55" t="s">
        <v>78</v>
      </c>
      <c r="B31" s="58" t="s">
        <v>185</v>
      </c>
      <c r="C31" s="216">
        <v>7499286.21</v>
      </c>
      <c r="D31" s="216">
        <v>5465000</v>
      </c>
      <c r="E31" s="216">
        <v>4495790</v>
      </c>
    </row>
    <row r="32" spans="1:5" ht="37.5">
      <c r="A32" s="56" t="s">
        <v>645</v>
      </c>
      <c r="B32" s="57" t="s">
        <v>646</v>
      </c>
      <c r="C32" s="216"/>
      <c r="D32" s="339"/>
      <c r="E32" s="339"/>
    </row>
    <row r="33" spans="1:5" ht="78.75" customHeight="1">
      <c r="A33" s="1" t="s">
        <v>198</v>
      </c>
      <c r="B33" s="59"/>
      <c r="D33" s="3"/>
      <c r="E33" s="3" t="s">
        <v>199</v>
      </c>
    </row>
  </sheetData>
  <mergeCells count="6">
    <mergeCell ref="C2:E2"/>
    <mergeCell ref="C9:E9"/>
    <mergeCell ref="A9:A10"/>
    <mergeCell ref="B9:B10"/>
    <mergeCell ref="A6:E8"/>
    <mergeCell ref="A3:E3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155</v>
      </c>
    </row>
    <row r="2" spans="1:7">
      <c r="D2" s="18" t="s">
        <v>117</v>
      </c>
    </row>
    <row r="3" spans="1:7">
      <c r="D3" s="5" t="s">
        <v>200</v>
      </c>
    </row>
    <row r="4" spans="1:7">
      <c r="D4" s="18" t="s">
        <v>219</v>
      </c>
    </row>
    <row r="5" spans="1:7">
      <c r="D5" s="18"/>
      <c r="E5" s="18"/>
    </row>
    <row r="6" spans="1:7">
      <c r="A6" s="349" t="s">
        <v>153</v>
      </c>
      <c r="B6" s="349"/>
      <c r="C6" s="350"/>
      <c r="D6" s="350"/>
      <c r="E6" s="350"/>
      <c r="F6" s="350"/>
      <c r="G6" s="4"/>
    </row>
    <row r="7" spans="1:7">
      <c r="A7" s="349" t="s">
        <v>212</v>
      </c>
      <c r="B7" s="349"/>
      <c r="C7" s="349"/>
      <c r="D7" s="349"/>
      <c r="E7" s="349"/>
      <c r="F7" s="349"/>
      <c r="G7" s="7"/>
    </row>
    <row r="8" spans="1:7">
      <c r="A8" s="349" t="s">
        <v>247</v>
      </c>
      <c r="B8" s="349"/>
      <c r="C8" s="349"/>
      <c r="D8" s="349"/>
      <c r="E8" s="349"/>
      <c r="F8" s="349"/>
      <c r="G8" s="7"/>
    </row>
    <row r="9" spans="1:7">
      <c r="A9" s="47" t="s">
        <v>80</v>
      </c>
      <c r="B9" s="47" t="s">
        <v>80</v>
      </c>
      <c r="C9" s="47" t="s">
        <v>80</v>
      </c>
      <c r="D9" s="48" t="s">
        <v>80</v>
      </c>
      <c r="E9" s="48" t="s">
        <v>80</v>
      </c>
      <c r="F9" s="47"/>
      <c r="G9" s="47" t="s">
        <v>143</v>
      </c>
    </row>
    <row r="10" spans="1:7">
      <c r="A10" s="376" t="s">
        <v>81</v>
      </c>
      <c r="B10" s="378" t="s">
        <v>152</v>
      </c>
      <c r="C10" s="378" t="s">
        <v>82</v>
      </c>
      <c r="D10" s="380" t="s">
        <v>115</v>
      </c>
      <c r="E10" s="380" t="s">
        <v>116</v>
      </c>
      <c r="F10" s="353" t="s">
        <v>3</v>
      </c>
      <c r="G10" s="354"/>
    </row>
    <row r="11" spans="1:7">
      <c r="A11" s="377"/>
      <c r="B11" s="379"/>
      <c r="C11" s="379"/>
      <c r="D11" s="381"/>
      <c r="E11" s="381"/>
      <c r="F11" s="16">
        <v>2017</v>
      </c>
      <c r="G11" s="16">
        <v>2018</v>
      </c>
    </row>
    <row r="12" spans="1:7" ht="31.5">
      <c r="A12" s="28" t="s">
        <v>204</v>
      </c>
      <c r="B12" s="29" t="s">
        <v>216</v>
      </c>
      <c r="C12" s="29"/>
      <c r="D12" s="30"/>
      <c r="E12" s="30"/>
      <c r="F12" s="23"/>
      <c r="G12" s="23"/>
    </row>
    <row r="13" spans="1:7">
      <c r="A13" s="9" t="s">
        <v>83</v>
      </c>
      <c r="B13" s="29" t="s">
        <v>216</v>
      </c>
      <c r="C13" s="29" t="s">
        <v>84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85</v>
      </c>
      <c r="B14" s="29" t="s">
        <v>216</v>
      </c>
      <c r="C14" s="29" t="s">
        <v>86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120</v>
      </c>
      <c r="B15" s="29" t="s">
        <v>216</v>
      </c>
      <c r="C15" s="29" t="s">
        <v>86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118</v>
      </c>
      <c r="B16" s="32" t="s">
        <v>216</v>
      </c>
      <c r="C16" s="32" t="s">
        <v>86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123</v>
      </c>
      <c r="B17" s="32" t="s">
        <v>216</v>
      </c>
      <c r="C17" s="37" t="s">
        <v>86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122</v>
      </c>
      <c r="B18" s="29" t="s">
        <v>216</v>
      </c>
      <c r="C18" s="35" t="s">
        <v>88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118</v>
      </c>
      <c r="B19" s="32" t="s">
        <v>216</v>
      </c>
      <c r="C19" s="37" t="s">
        <v>88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123</v>
      </c>
      <c r="B20" s="32" t="s">
        <v>216</v>
      </c>
      <c r="C20" s="37" t="s">
        <v>88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124</v>
      </c>
      <c r="B21" s="32" t="s">
        <v>216</v>
      </c>
      <c r="C21" s="37" t="s">
        <v>88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119</v>
      </c>
      <c r="B22" s="32" t="s">
        <v>216</v>
      </c>
      <c r="C22" s="37" t="s">
        <v>88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126</v>
      </c>
      <c r="B23" s="32" t="s">
        <v>216</v>
      </c>
      <c r="C23" s="37" t="s">
        <v>88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9" customFormat="1" ht="31.5">
      <c r="A24" s="144" t="s">
        <v>119</v>
      </c>
      <c r="B24" s="145" t="s">
        <v>216</v>
      </c>
      <c r="C24" s="145" t="s">
        <v>96</v>
      </c>
      <c r="D24" s="146">
        <v>7703387010</v>
      </c>
      <c r="E24" s="147">
        <v>244</v>
      </c>
      <c r="F24" s="148">
        <v>10000</v>
      </c>
      <c r="G24" s="148">
        <v>10000</v>
      </c>
    </row>
    <row r="25" spans="1:7" ht="34.5" customHeight="1">
      <c r="A25" s="9" t="s">
        <v>89</v>
      </c>
      <c r="B25" s="29" t="s">
        <v>216</v>
      </c>
      <c r="C25" s="35" t="s">
        <v>90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125</v>
      </c>
      <c r="B26" s="32" t="s">
        <v>216</v>
      </c>
      <c r="C26" s="37" t="s">
        <v>90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216</v>
      </c>
      <c r="C27" s="37" t="s">
        <v>90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4" customFormat="1">
      <c r="A28" s="34" t="s">
        <v>214</v>
      </c>
      <c r="B28" s="36">
        <v>996</v>
      </c>
      <c r="C28" s="37"/>
      <c r="D28" s="35" t="s">
        <v>250</v>
      </c>
      <c r="E28" s="38"/>
      <c r="F28" s="42">
        <f>F29</f>
        <v>95000</v>
      </c>
      <c r="G28" s="42">
        <f>G29</f>
        <v>0</v>
      </c>
    </row>
    <row r="29" spans="1:7" s="104" customFormat="1">
      <c r="A29" s="31" t="s">
        <v>217</v>
      </c>
      <c r="B29" s="38">
        <v>996</v>
      </c>
      <c r="C29" s="37" t="s">
        <v>215</v>
      </c>
      <c r="D29" s="37" t="s">
        <v>250</v>
      </c>
      <c r="E29" s="38">
        <v>800</v>
      </c>
      <c r="F29" s="40">
        <v>95000</v>
      </c>
      <c r="G29" s="40">
        <v>0</v>
      </c>
    </row>
    <row r="30" spans="1:7" s="104" customFormat="1">
      <c r="A30" s="31" t="s">
        <v>218</v>
      </c>
      <c r="B30" s="38">
        <v>996</v>
      </c>
      <c r="C30" s="37" t="s">
        <v>215</v>
      </c>
      <c r="D30" s="37" t="s">
        <v>251</v>
      </c>
      <c r="E30" s="38">
        <v>880</v>
      </c>
      <c r="F30" s="40">
        <v>95000</v>
      </c>
      <c r="G30" s="40">
        <v>0</v>
      </c>
    </row>
    <row r="31" spans="1:7">
      <c r="A31" s="9" t="s">
        <v>91</v>
      </c>
      <c r="B31" s="29" t="s">
        <v>216</v>
      </c>
      <c r="C31" s="35" t="s">
        <v>92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128</v>
      </c>
      <c r="B32" s="32" t="s">
        <v>216</v>
      </c>
      <c r="C32" s="37" t="s">
        <v>92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129</v>
      </c>
      <c r="B33" s="32" t="s">
        <v>216</v>
      </c>
      <c r="C33" s="37" t="s">
        <v>92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1" t="s">
        <v>222</v>
      </c>
      <c r="B34" s="29" t="s">
        <v>216</v>
      </c>
      <c r="C34" s="35" t="s">
        <v>220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4" t="s">
        <v>119</v>
      </c>
      <c r="B35" s="32" t="s">
        <v>216</v>
      </c>
      <c r="C35" s="37" t="s">
        <v>220</v>
      </c>
      <c r="D35" s="38" t="s">
        <v>252</v>
      </c>
      <c r="E35" s="38"/>
      <c r="F35" s="40">
        <v>700</v>
      </c>
      <c r="G35" s="40">
        <v>700</v>
      </c>
    </row>
    <row r="36" spans="1:7">
      <c r="A36" s="31" t="s">
        <v>223</v>
      </c>
      <c r="B36" s="32" t="s">
        <v>216</v>
      </c>
      <c r="C36" s="37" t="s">
        <v>220</v>
      </c>
      <c r="D36" s="38" t="s">
        <v>252</v>
      </c>
      <c r="E36" s="38">
        <v>244</v>
      </c>
      <c r="F36" s="40">
        <v>700</v>
      </c>
      <c r="G36" s="40">
        <v>700</v>
      </c>
    </row>
    <row r="37" spans="1:7">
      <c r="A37" s="9" t="s">
        <v>147</v>
      </c>
      <c r="B37" s="21" t="s">
        <v>216</v>
      </c>
      <c r="C37" s="35" t="s">
        <v>148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146</v>
      </c>
      <c r="B38" s="37" t="s">
        <v>216</v>
      </c>
      <c r="C38" s="37" t="s">
        <v>145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144</v>
      </c>
      <c r="B39" s="37" t="s">
        <v>216</v>
      </c>
      <c r="C39" s="37" t="s">
        <v>145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118</v>
      </c>
      <c r="B40" s="37" t="s">
        <v>216</v>
      </c>
      <c r="C40" s="37" t="s">
        <v>145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119</v>
      </c>
      <c r="B41" s="37" t="s">
        <v>216</v>
      </c>
      <c r="C41" s="37" t="s">
        <v>145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93</v>
      </c>
      <c r="B42" s="35" t="s">
        <v>216</v>
      </c>
      <c r="C42" s="35" t="s">
        <v>94</v>
      </c>
      <c r="D42" s="36"/>
      <c r="E42" s="36"/>
      <c r="F42" s="42">
        <f>F44+F46</f>
        <v>31800</v>
      </c>
      <c r="G42" s="42">
        <f>G44+G46</f>
        <v>58800</v>
      </c>
    </row>
    <row r="43" spans="1:7" s="149" customFormat="1" ht="31.5">
      <c r="A43" s="150" t="s">
        <v>95</v>
      </c>
      <c r="B43" s="151" t="s">
        <v>216</v>
      </c>
      <c r="C43" s="151" t="s">
        <v>96</v>
      </c>
      <c r="D43" s="152"/>
      <c r="E43" s="152"/>
      <c r="F43" s="153">
        <f>F44</f>
        <v>10800</v>
      </c>
      <c r="G43" s="153">
        <f>G44</f>
        <v>10800</v>
      </c>
    </row>
    <row r="44" spans="1:7" s="149" customFormat="1" ht="31.5">
      <c r="A44" s="154" t="s">
        <v>95</v>
      </c>
      <c r="B44" s="145" t="s">
        <v>216</v>
      </c>
      <c r="C44" s="145" t="s">
        <v>96</v>
      </c>
      <c r="D44" s="146">
        <v>7703300000</v>
      </c>
      <c r="E44" s="147"/>
      <c r="F44" s="148">
        <f>F45</f>
        <v>10800</v>
      </c>
      <c r="G44" s="148">
        <f>G45</f>
        <v>10800</v>
      </c>
    </row>
    <row r="45" spans="1:7" s="149" customFormat="1" ht="31.5">
      <c r="A45" s="144" t="s">
        <v>119</v>
      </c>
      <c r="B45" s="145" t="s">
        <v>216</v>
      </c>
      <c r="C45" s="145" t="s">
        <v>96</v>
      </c>
      <c r="D45" s="146">
        <v>7703387010</v>
      </c>
      <c r="E45" s="147">
        <v>540</v>
      </c>
      <c r="F45" s="148">
        <v>10800</v>
      </c>
      <c r="G45" s="148">
        <v>10800</v>
      </c>
    </row>
    <row r="46" spans="1:7" s="149" customFormat="1" ht="31.5">
      <c r="A46" s="150" t="s">
        <v>130</v>
      </c>
      <c r="B46" s="151" t="s">
        <v>216</v>
      </c>
      <c r="C46" s="151" t="s">
        <v>98</v>
      </c>
      <c r="D46" s="152"/>
      <c r="E46" s="152"/>
      <c r="F46" s="153">
        <f>F47</f>
        <v>21000</v>
      </c>
      <c r="G46" s="153">
        <f>G47</f>
        <v>48000</v>
      </c>
    </row>
    <row r="47" spans="1:7" ht="31.5">
      <c r="A47" s="39" t="s">
        <v>119</v>
      </c>
      <c r="B47" s="37" t="s">
        <v>216</v>
      </c>
      <c r="C47" s="37" t="s">
        <v>98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99</v>
      </c>
      <c r="B48" s="35" t="s">
        <v>216</v>
      </c>
      <c r="C48" s="35" t="s">
        <v>100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101</v>
      </c>
      <c r="B49" s="37" t="s">
        <v>216</v>
      </c>
      <c r="C49" s="37" t="s">
        <v>102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134</v>
      </c>
      <c r="B50" s="37" t="s">
        <v>216</v>
      </c>
      <c r="C50" s="37" t="s">
        <v>102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119</v>
      </c>
      <c r="B51" s="37" t="s">
        <v>216</v>
      </c>
      <c r="C51" s="37" t="s">
        <v>102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103</v>
      </c>
      <c r="B52" s="35" t="s">
        <v>216</v>
      </c>
      <c r="C52" s="35" t="s">
        <v>104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112</v>
      </c>
      <c r="B53" s="35" t="s">
        <v>216</v>
      </c>
      <c r="C53" s="35" t="s">
        <v>113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131</v>
      </c>
      <c r="B54" s="37" t="s">
        <v>216</v>
      </c>
      <c r="C54" s="37" t="s">
        <v>113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119</v>
      </c>
      <c r="B55" s="37" t="s">
        <v>216</v>
      </c>
      <c r="C55" s="37" t="s">
        <v>113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134</v>
      </c>
      <c r="B56" s="37" t="s">
        <v>216</v>
      </c>
      <c r="C56" s="37" t="s">
        <v>113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119</v>
      </c>
      <c r="B57" s="37" t="s">
        <v>216</v>
      </c>
      <c r="C57" s="37" t="s">
        <v>113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207</v>
      </c>
      <c r="B58" s="37" t="s">
        <v>216</v>
      </c>
      <c r="C58" s="37" t="s">
        <v>113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119</v>
      </c>
      <c r="B59" s="37" t="s">
        <v>216</v>
      </c>
      <c r="C59" s="37" t="s">
        <v>113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132</v>
      </c>
      <c r="B60" s="37" t="s">
        <v>216</v>
      </c>
      <c r="C60" s="37" t="s">
        <v>113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119</v>
      </c>
      <c r="B61" s="37" t="s">
        <v>216</v>
      </c>
      <c r="C61" s="37" t="s">
        <v>113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133</v>
      </c>
      <c r="B62" s="37" t="s">
        <v>216</v>
      </c>
      <c r="C62" s="37" t="s">
        <v>113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119</v>
      </c>
      <c r="B63" s="37" t="s">
        <v>216</v>
      </c>
      <c r="C63" s="37" t="s">
        <v>113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107</v>
      </c>
      <c r="B64" s="35" t="s">
        <v>216</v>
      </c>
      <c r="C64" s="35" t="s">
        <v>108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154</v>
      </c>
      <c r="B65" s="35" t="s">
        <v>216</v>
      </c>
      <c r="C65" s="35" t="s">
        <v>110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191</v>
      </c>
      <c r="B66" s="37" t="s">
        <v>216</v>
      </c>
      <c r="C66" s="37" t="s">
        <v>110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127</v>
      </c>
      <c r="B67" s="37" t="s">
        <v>216</v>
      </c>
      <c r="C67" s="37" t="s">
        <v>110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124</v>
      </c>
      <c r="B68" s="37" t="s">
        <v>216</v>
      </c>
      <c r="C68" s="37" t="s">
        <v>110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119</v>
      </c>
      <c r="B69" s="37" t="s">
        <v>216</v>
      </c>
      <c r="C69" s="37" t="s">
        <v>110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5">
      <c r="A70" s="68" t="s">
        <v>189</v>
      </c>
      <c r="B70" s="37" t="s">
        <v>216</v>
      </c>
      <c r="C70" s="37" t="s">
        <v>110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127</v>
      </c>
      <c r="B71" s="37" t="s">
        <v>216</v>
      </c>
      <c r="C71" s="37" t="s">
        <v>110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119</v>
      </c>
      <c r="B72" s="37" t="s">
        <v>216</v>
      </c>
      <c r="C72" s="37" t="s">
        <v>110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4" customFormat="1">
      <c r="A73" s="110" t="s">
        <v>211</v>
      </c>
      <c r="B73" s="111">
        <v>996</v>
      </c>
      <c r="C73" s="111"/>
      <c r="D73" s="112"/>
      <c r="E73" s="38"/>
      <c r="F73" s="113">
        <f>F74</f>
        <v>30000</v>
      </c>
      <c r="G73" s="113">
        <f>G74</f>
        <v>30000</v>
      </c>
    </row>
    <row r="74" spans="1:7" s="104" customFormat="1" ht="34.5" customHeight="1">
      <c r="A74" s="115" t="s">
        <v>210</v>
      </c>
      <c r="B74" s="116">
        <v>996</v>
      </c>
      <c r="C74" s="116">
        <v>1001</v>
      </c>
      <c r="D74" s="117" t="s">
        <v>253</v>
      </c>
      <c r="E74" s="38">
        <v>321</v>
      </c>
      <c r="F74" s="118">
        <f>F75</f>
        <v>30000</v>
      </c>
      <c r="G74" s="118">
        <f>G75</f>
        <v>30000</v>
      </c>
    </row>
    <row r="75" spans="1:7" s="104" customFormat="1">
      <c r="A75" s="115" t="s">
        <v>206</v>
      </c>
      <c r="B75" s="116">
        <v>996</v>
      </c>
      <c r="C75" s="116">
        <v>1001</v>
      </c>
      <c r="D75" s="117" t="s">
        <v>253</v>
      </c>
      <c r="E75" s="38">
        <v>321</v>
      </c>
      <c r="F75" s="118">
        <v>30000</v>
      </c>
      <c r="G75" s="118">
        <v>30000</v>
      </c>
    </row>
    <row r="76" spans="1:7">
      <c r="A76" s="9" t="s">
        <v>111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198</v>
      </c>
      <c r="B78" s="103"/>
      <c r="C78" s="103"/>
      <c r="F78" s="3"/>
      <c r="G78" s="3" t="s">
        <v>199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 </vt:lpstr>
      <vt:lpstr>приложение 3 2015-2016</vt:lpstr>
      <vt:lpstr>Приложение 5 </vt:lpstr>
      <vt:lpstr>Приложение 8 2014-2016</vt:lpstr>
      <vt:lpstr>Приложение 7 </vt:lpstr>
      <vt:lpstr>Приложение 10</vt:lpstr>
      <vt:lpstr>Приложение 9</vt:lpstr>
      <vt:lpstr>Приложение11</vt:lpstr>
      <vt:lpstr>Приложение 12</vt:lpstr>
      <vt:lpstr>Лист1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7 '!Область_печати</vt:lpstr>
      <vt:lpstr>'Приложение 9'!Область_печати</vt:lpstr>
      <vt:lpstr>Приложение11!Область_печати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2022-02-01T06:31:23Z</dcterms:modified>
</cp:coreProperties>
</file>